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UELAS\EJERCICIOS CONTABILIDAD\"/>
    </mc:Choice>
  </mc:AlternateContent>
  <xr:revisionPtr revIDLastSave="0" documentId="13_ncr:1_{909CDBC4-261A-4345-877B-F137488582E5}" xr6:coauthVersionLast="46" xr6:coauthVersionMax="46" xr10:uidLastSave="{00000000-0000-0000-0000-000000000000}"/>
  <bookViews>
    <workbookView xWindow="-120" yWindow="-120" windowWidth="20730" windowHeight="11160" activeTab="4" xr2:uid="{993AB6EA-70C5-45B0-9AB0-0DA4BBB2CD32}"/>
  </bookViews>
  <sheets>
    <sheet name="P EXPL" sheetId="5" r:id="rId1"/>
    <sheet name="SUELDOS Y APORTES" sheetId="1" r:id="rId2"/>
    <sheet name="SUELDOS" sheetId="6" r:id="rId3"/>
    <sheet name="SUELDOS Y CONTR" sheetId="3" r:id="rId4"/>
    <sheet name="Cont Pat (2)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  <c r="U21" i="3"/>
  <c r="G7" i="3"/>
  <c r="F7" i="3"/>
  <c r="D8" i="6"/>
  <c r="D7" i="6"/>
  <c r="C8" i="6"/>
  <c r="F8" i="6" s="1"/>
  <c r="C7" i="6"/>
  <c r="F7" i="6" s="1"/>
  <c r="F6" i="1"/>
  <c r="F6" i="3"/>
  <c r="F8" i="3"/>
  <c r="F9" i="3"/>
  <c r="E21" i="6"/>
  <c r="B21" i="6"/>
  <c r="M6" i="6"/>
  <c r="G36" i="3"/>
  <c r="P27" i="3"/>
  <c r="P28" i="3" s="1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6" i="1"/>
  <c r="G8" i="1"/>
  <c r="G9" i="1"/>
  <c r="G7" i="1"/>
  <c r="O27" i="1"/>
  <c r="O28" i="1" s="1"/>
  <c r="G36" i="1"/>
  <c r="R19" i="5"/>
  <c r="G10" i="1"/>
  <c r="K10" i="1" s="1"/>
  <c r="L10" i="1" s="1"/>
  <c r="G11" i="1"/>
  <c r="F30" i="1" s="1"/>
  <c r="H30" i="1" s="1"/>
  <c r="G12" i="1"/>
  <c r="F31" i="1" s="1"/>
  <c r="G13" i="1"/>
  <c r="F32" i="1" s="1"/>
  <c r="G32" i="1" s="1"/>
  <c r="G14" i="1"/>
  <c r="G15" i="1"/>
  <c r="G16" i="1"/>
  <c r="G17" i="1"/>
  <c r="G18" i="1"/>
  <c r="G19" i="1"/>
  <c r="G20" i="1"/>
  <c r="F14" i="1"/>
  <c r="F15" i="1"/>
  <c r="F16" i="1"/>
  <c r="F17" i="1"/>
  <c r="F18" i="1"/>
  <c r="F19" i="1"/>
  <c r="F20" i="1"/>
  <c r="F7" i="1"/>
  <c r="F10" i="1"/>
  <c r="F11" i="1"/>
  <c r="F12" i="1"/>
  <c r="F13" i="1"/>
  <c r="R5" i="1"/>
  <c r="I8" i="6" l="1"/>
  <c r="K8" i="6"/>
  <c r="M8" i="6"/>
  <c r="N8" i="6" s="1"/>
  <c r="H8" i="6"/>
  <c r="J8" i="6"/>
  <c r="L8" i="6"/>
  <c r="G8" i="6"/>
  <c r="K6" i="1"/>
  <c r="H7" i="6"/>
  <c r="J7" i="6"/>
  <c r="L7" i="6"/>
  <c r="G7" i="6"/>
  <c r="F12" i="6"/>
  <c r="I7" i="6"/>
  <c r="K7" i="6"/>
  <c r="M7" i="6"/>
  <c r="F29" i="3"/>
  <c r="H29" i="3" s="1"/>
  <c r="F30" i="3"/>
  <c r="H30" i="3" s="1"/>
  <c r="F31" i="3"/>
  <c r="H31" i="3" s="1"/>
  <c r="K14" i="3"/>
  <c r="T14" i="3" s="1"/>
  <c r="K15" i="3"/>
  <c r="T15" i="3" s="1"/>
  <c r="K16" i="3"/>
  <c r="T16" i="3" s="1"/>
  <c r="K18" i="3"/>
  <c r="T18" i="3" s="1"/>
  <c r="K19" i="3"/>
  <c r="T19" i="3" s="1"/>
  <c r="K20" i="3"/>
  <c r="T20" i="3" s="1"/>
  <c r="F25" i="1"/>
  <c r="H25" i="1" s="1"/>
  <c r="F26" i="1"/>
  <c r="H26" i="1" s="1"/>
  <c r="Q14" i="3"/>
  <c r="R14" i="3"/>
  <c r="L16" i="3"/>
  <c r="N18" i="3"/>
  <c r="P18" i="3"/>
  <c r="M18" i="3"/>
  <c r="N20" i="3"/>
  <c r="R20" i="3"/>
  <c r="P20" i="3"/>
  <c r="K12" i="3"/>
  <c r="T12" i="3" s="1"/>
  <c r="R15" i="3"/>
  <c r="M15" i="3"/>
  <c r="Q15" i="3"/>
  <c r="R19" i="3"/>
  <c r="Q19" i="3"/>
  <c r="G6" i="3"/>
  <c r="K6" i="3" s="1"/>
  <c r="K10" i="3"/>
  <c r="T10" i="3" s="1"/>
  <c r="F32" i="3"/>
  <c r="N15" i="3"/>
  <c r="K17" i="3"/>
  <c r="T17" i="3" s="1"/>
  <c r="G29" i="3"/>
  <c r="I29" i="3" s="1"/>
  <c r="G8" i="3"/>
  <c r="K8" i="3" s="1"/>
  <c r="T8" i="3" s="1"/>
  <c r="G9" i="3"/>
  <c r="F28" i="3" s="1"/>
  <c r="K11" i="3"/>
  <c r="T11" i="3" s="1"/>
  <c r="K13" i="3"/>
  <c r="T13" i="3" s="1"/>
  <c r="M6" i="1"/>
  <c r="H31" i="1"/>
  <c r="G31" i="1"/>
  <c r="G25" i="1"/>
  <c r="H32" i="1"/>
  <c r="I32" i="1" s="1"/>
  <c r="G30" i="1"/>
  <c r="I30" i="1" s="1"/>
  <c r="F29" i="1"/>
  <c r="F9" i="1"/>
  <c r="F8" i="1"/>
  <c r="F27" i="1" s="1"/>
  <c r="G27" i="1" s="1"/>
  <c r="Q10" i="1"/>
  <c r="O10" i="1"/>
  <c r="M10" i="1"/>
  <c r="P10" i="1"/>
  <c r="N10" i="1"/>
  <c r="K12" i="6" l="1"/>
  <c r="C28" i="6" s="1"/>
  <c r="L12" i="6"/>
  <c r="C27" i="6" s="1"/>
  <c r="H12" i="6"/>
  <c r="C16" i="6" s="1"/>
  <c r="M12" i="6"/>
  <c r="I12" i="6"/>
  <c r="C22" i="6" s="1"/>
  <c r="G12" i="6"/>
  <c r="C15" i="6" s="1"/>
  <c r="J12" i="6"/>
  <c r="C17" i="6" s="1"/>
  <c r="N7" i="6"/>
  <c r="N12" i="6" s="1"/>
  <c r="M19" i="3"/>
  <c r="M16" i="3"/>
  <c r="Q16" i="3"/>
  <c r="L14" i="3"/>
  <c r="L6" i="3"/>
  <c r="M6" i="3"/>
  <c r="O6" i="3"/>
  <c r="Q6" i="3"/>
  <c r="S6" i="3"/>
  <c r="N6" i="3"/>
  <c r="P6" i="3"/>
  <c r="R6" i="3"/>
  <c r="T6" i="3"/>
  <c r="G31" i="3"/>
  <c r="I31" i="3" s="1"/>
  <c r="L15" i="3"/>
  <c r="V15" i="3" s="1"/>
  <c r="P15" i="3"/>
  <c r="M20" i="3"/>
  <c r="L20" i="3"/>
  <c r="Q20" i="3"/>
  <c r="R18" i="3"/>
  <c r="L18" i="3"/>
  <c r="V18" i="3" s="1"/>
  <c r="Q18" i="3"/>
  <c r="G30" i="3"/>
  <c r="I30" i="3" s="1"/>
  <c r="N19" i="3"/>
  <c r="L19" i="3"/>
  <c r="P19" i="3"/>
  <c r="P16" i="3"/>
  <c r="R16" i="3"/>
  <c r="N16" i="3"/>
  <c r="V16" i="3" s="1"/>
  <c r="M14" i="3"/>
  <c r="P14" i="3"/>
  <c r="N14" i="3"/>
  <c r="G26" i="1"/>
  <c r="I26" i="1" s="1"/>
  <c r="K7" i="1" s="1"/>
  <c r="N7" i="1" s="1"/>
  <c r="H27" i="1"/>
  <c r="I27" i="1" s="1"/>
  <c r="K8" i="1"/>
  <c r="P8" i="1" s="1"/>
  <c r="F28" i="1"/>
  <c r="G25" i="3"/>
  <c r="F26" i="3"/>
  <c r="H26" i="3" s="1"/>
  <c r="Q8" i="3"/>
  <c r="N8" i="3"/>
  <c r="L8" i="3"/>
  <c r="P8" i="3"/>
  <c r="R8" i="3"/>
  <c r="M8" i="3"/>
  <c r="R11" i="3"/>
  <c r="P11" i="3"/>
  <c r="M11" i="3"/>
  <c r="N11" i="3"/>
  <c r="Q11" i="3"/>
  <c r="L11" i="3"/>
  <c r="Q10" i="3"/>
  <c r="N10" i="3"/>
  <c r="L10" i="3"/>
  <c r="P10" i="3"/>
  <c r="R10" i="3"/>
  <c r="M10" i="3"/>
  <c r="H25" i="3"/>
  <c r="R13" i="3"/>
  <c r="P13" i="3"/>
  <c r="M13" i="3"/>
  <c r="Q13" i="3"/>
  <c r="L13" i="3"/>
  <c r="N13" i="3"/>
  <c r="G28" i="3"/>
  <c r="H28" i="3"/>
  <c r="R17" i="3"/>
  <c r="P17" i="3"/>
  <c r="M17" i="3"/>
  <c r="Q17" i="3"/>
  <c r="L17" i="3"/>
  <c r="N17" i="3"/>
  <c r="H32" i="3"/>
  <c r="G32" i="3"/>
  <c r="F27" i="3"/>
  <c r="Q12" i="3"/>
  <c r="N12" i="3"/>
  <c r="L12" i="3"/>
  <c r="R12" i="3"/>
  <c r="M12" i="3"/>
  <c r="P12" i="3"/>
  <c r="L6" i="1"/>
  <c r="P6" i="1"/>
  <c r="O6" i="1"/>
  <c r="N6" i="1"/>
  <c r="Q6" i="1"/>
  <c r="I25" i="1"/>
  <c r="M7" i="1"/>
  <c r="G29" i="1"/>
  <c r="H29" i="1"/>
  <c r="I31" i="1"/>
  <c r="M8" i="1"/>
  <c r="O8" i="1"/>
  <c r="K12" i="1"/>
  <c r="K13" i="1"/>
  <c r="P7" i="1"/>
  <c r="R10" i="1"/>
  <c r="S10" i="1" s="1"/>
  <c r="C21" i="6" l="1"/>
  <c r="V20" i="3"/>
  <c r="V19" i="3"/>
  <c r="V14" i="3"/>
  <c r="L7" i="1"/>
  <c r="O7" i="1"/>
  <c r="Q7" i="1"/>
  <c r="V17" i="3"/>
  <c r="V13" i="3"/>
  <c r="V10" i="3"/>
  <c r="V12" i="3"/>
  <c r="V11" i="3"/>
  <c r="G28" i="1"/>
  <c r="H28" i="1"/>
  <c r="L8" i="1"/>
  <c r="R8" i="1" s="1"/>
  <c r="S8" i="1" s="1"/>
  <c r="N8" i="1"/>
  <c r="Q8" i="1"/>
  <c r="V6" i="3"/>
  <c r="W6" i="3" s="1"/>
  <c r="G26" i="3"/>
  <c r="I26" i="3" s="1"/>
  <c r="K7" i="3" s="1"/>
  <c r="V8" i="3"/>
  <c r="H27" i="3"/>
  <c r="G27" i="3"/>
  <c r="I32" i="3"/>
  <c r="I28" i="3"/>
  <c r="K9" i="3" s="1"/>
  <c r="T9" i="3" s="1"/>
  <c r="I25" i="3"/>
  <c r="R6" i="1"/>
  <c r="S6" i="1" s="1"/>
  <c r="I29" i="1"/>
  <c r="K14" i="1"/>
  <c r="N13" i="1"/>
  <c r="M13" i="1"/>
  <c r="Q13" i="1"/>
  <c r="L13" i="1"/>
  <c r="P13" i="1"/>
  <c r="O13" i="1"/>
  <c r="Q12" i="1"/>
  <c r="M12" i="1"/>
  <c r="P12" i="1"/>
  <c r="L12" i="1"/>
  <c r="O12" i="1"/>
  <c r="N12" i="1"/>
  <c r="M7" i="3" l="1"/>
  <c r="M21" i="3" s="1"/>
  <c r="F16" i="6" s="1"/>
  <c r="O7" i="3"/>
  <c r="O21" i="3" s="1"/>
  <c r="F17" i="6" s="1"/>
  <c r="Q7" i="3"/>
  <c r="Q21" i="3" s="1"/>
  <c r="F18" i="6" s="1"/>
  <c r="S7" i="3"/>
  <c r="S21" i="3" s="1"/>
  <c r="F24" i="6" s="1"/>
  <c r="L23" i="6" s="1"/>
  <c r="L7" i="3"/>
  <c r="L21" i="3" s="1"/>
  <c r="F15" i="6" s="1"/>
  <c r="N7" i="3"/>
  <c r="N21" i="3" s="1"/>
  <c r="F22" i="6" s="1"/>
  <c r="J22" i="6" s="1"/>
  <c r="P7" i="3"/>
  <c r="P21" i="3" s="1"/>
  <c r="F19" i="6" s="1"/>
  <c r="R7" i="3"/>
  <c r="R21" i="3" s="1"/>
  <c r="F27" i="6" s="1"/>
  <c r="T7" i="3"/>
  <c r="T21" i="3" s="1"/>
  <c r="F26" i="6" s="1"/>
  <c r="J20" i="6" s="1"/>
  <c r="K21" i="3"/>
  <c r="R7" i="1"/>
  <c r="S7" i="1" s="1"/>
  <c r="K11" i="1" s="1"/>
  <c r="I28" i="1"/>
  <c r="K9" i="1" s="1"/>
  <c r="R9" i="3"/>
  <c r="P9" i="3"/>
  <c r="M9" i="3"/>
  <c r="Q9" i="3"/>
  <c r="L9" i="3"/>
  <c r="N9" i="3"/>
  <c r="I27" i="3"/>
  <c r="O11" i="1"/>
  <c r="N11" i="1"/>
  <c r="R13" i="1"/>
  <c r="S13" i="1" s="1"/>
  <c r="R12" i="1"/>
  <c r="S12" i="1" s="1"/>
  <c r="L14" i="1"/>
  <c r="O14" i="1"/>
  <c r="P14" i="1"/>
  <c r="Q14" i="1"/>
  <c r="M14" i="1"/>
  <c r="N14" i="1"/>
  <c r="F21" i="6" l="1"/>
  <c r="J21" i="6" s="1"/>
  <c r="L22" i="6" s="1"/>
  <c r="L28" i="6" s="1"/>
  <c r="P11" i="1"/>
  <c r="L11" i="1"/>
  <c r="Q11" i="1"/>
  <c r="M11" i="1"/>
  <c r="L9" i="1"/>
  <c r="M9" i="1"/>
  <c r="N9" i="1"/>
  <c r="O9" i="1"/>
  <c r="P9" i="1"/>
  <c r="Q9" i="1"/>
  <c r="V7" i="3"/>
  <c r="W7" i="3" s="1"/>
  <c r="V9" i="3"/>
  <c r="R11" i="1"/>
  <c r="S11" i="1" s="1"/>
  <c r="K15" i="1"/>
  <c r="M15" i="1" s="1"/>
  <c r="R14" i="1"/>
  <c r="S14" i="1" s="1"/>
  <c r="K16" i="1"/>
  <c r="K17" i="1"/>
  <c r="N15" i="1"/>
  <c r="V21" i="3" l="1"/>
  <c r="R9" i="1"/>
  <c r="S9" i="1" s="1"/>
  <c r="Q15" i="1"/>
  <c r="P15" i="1"/>
  <c r="O15" i="1"/>
  <c r="L15" i="1"/>
  <c r="L16" i="1"/>
  <c r="N16" i="1"/>
  <c r="M16" i="1"/>
  <c r="Q16" i="1"/>
  <c r="O16" i="1"/>
  <c r="P16" i="1"/>
  <c r="L17" i="1"/>
  <c r="O17" i="1"/>
  <c r="M17" i="1"/>
  <c r="N17" i="1"/>
  <c r="P17" i="1"/>
  <c r="Q17" i="1"/>
  <c r="K18" i="1"/>
  <c r="R15" i="1" l="1"/>
  <c r="S15" i="1" s="1"/>
  <c r="K19" i="1"/>
  <c r="M19" i="1" s="1"/>
  <c r="L18" i="1"/>
  <c r="M18" i="1"/>
  <c r="O18" i="1"/>
  <c r="Q18" i="1"/>
  <c r="P18" i="1"/>
  <c r="N18" i="1"/>
  <c r="R17" i="1"/>
  <c r="S17" i="1" s="1"/>
  <c r="R16" i="1"/>
  <c r="S16" i="1" s="1"/>
  <c r="K20" i="1" s="1"/>
  <c r="L19" i="1" l="1"/>
  <c r="P19" i="1"/>
  <c r="Q19" i="1"/>
  <c r="N19" i="1"/>
  <c r="O19" i="1"/>
  <c r="R18" i="1"/>
  <c r="S18" i="1" s="1"/>
  <c r="O20" i="1"/>
  <c r="Q20" i="1"/>
  <c r="P20" i="1"/>
  <c r="L20" i="1"/>
  <c r="N20" i="1"/>
  <c r="M20" i="1"/>
  <c r="R19" i="1" l="1"/>
  <c r="S19" i="1" s="1"/>
  <c r="R20" i="1"/>
  <c r="S20" i="1" s="1"/>
</calcChain>
</file>

<file path=xl/sharedStrings.xml><?xml version="1.0" encoding="utf-8"?>
<sst xmlns="http://schemas.openxmlformats.org/spreadsheetml/2006/main" count="151" uniqueCount="61">
  <si>
    <t>ORDEN</t>
  </si>
  <si>
    <t>APELLIDO Y NOMBRE</t>
  </si>
  <si>
    <t>CATEGORÍA</t>
  </si>
  <si>
    <t>SUELDO BÁSICO</t>
  </si>
  <si>
    <t>ADICIONALES</t>
  </si>
  <si>
    <t>PRESENTISMO</t>
  </si>
  <si>
    <t>ANTIGÜEDAD</t>
  </si>
  <si>
    <t>SUELDO BRUTO</t>
  </si>
  <si>
    <t>APORTES PERSONALES</t>
  </si>
  <si>
    <t>JUBILACIÓN</t>
  </si>
  <si>
    <t>LEY 19032</t>
  </si>
  <si>
    <t>OBRA SOCIAL</t>
  </si>
  <si>
    <t>FECHA DE INGRESO</t>
  </si>
  <si>
    <t>C. SINDICAL ART. 130/75</t>
  </si>
  <si>
    <t>ANSSAL</t>
  </si>
  <si>
    <t>HS. EXTRA AL 50%</t>
  </si>
  <si>
    <t>HS EXTRA AL 100%</t>
  </si>
  <si>
    <t>TOTAL APORTES PERSONALES</t>
  </si>
  <si>
    <t>SUELDO NETO</t>
  </si>
  <si>
    <t>PLUS FERIADO</t>
  </si>
  <si>
    <t>DIAS NORMALES</t>
  </si>
  <si>
    <t>DIAS FERIADOS</t>
  </si>
  <si>
    <t>DIFERENCIAL</t>
  </si>
  <si>
    <t>PLANILLA DE LIQUIDACIÓN DE SUELDOS</t>
  </si>
  <si>
    <t>F.A.E.C.yS.</t>
  </si>
  <si>
    <t>FONDO NAC. DE EMPLEO</t>
  </si>
  <si>
    <t>SEG. DE VIDA OBL.</t>
  </si>
  <si>
    <t>CONTRIBUCIONES PATRONALES</t>
  </si>
  <si>
    <t>ART</t>
  </si>
  <si>
    <t>FIJO</t>
  </si>
  <si>
    <t>TOTAL CONTRIBUCIONES</t>
  </si>
  <si>
    <t>FONDO ASIGN. FLIARES</t>
  </si>
  <si>
    <t>EMPRESA:</t>
  </si>
  <si>
    <t>MES:</t>
  </si>
  <si>
    <t>OTROS</t>
  </si>
  <si>
    <t>C.E.C.</t>
  </si>
  <si>
    <t>ASIGN FLIARES</t>
  </si>
  <si>
    <t>SUELDO A PAGAR</t>
  </si>
  <si>
    <t>REG. NAC. EMPLEO</t>
  </si>
  <si>
    <t>REG. ASIGN FAMILIARES</t>
  </si>
  <si>
    <t>REG. NAC. SEG. SOCIAL</t>
  </si>
  <si>
    <t>REG. NAC. OBRA SOCIAL</t>
  </si>
  <si>
    <t>LA ESTRELLA</t>
  </si>
  <si>
    <t>AS. FAM.</t>
  </si>
  <si>
    <t>LRT</t>
  </si>
  <si>
    <t>SINDICATO (C.E.C.)</t>
  </si>
  <si>
    <t>FAECYS</t>
  </si>
  <si>
    <t>SUBT.</t>
  </si>
  <si>
    <t>R.N.S.S.</t>
  </si>
  <si>
    <t>R.N.O.S.</t>
  </si>
  <si>
    <t>Más</t>
  </si>
  <si>
    <t>TOTAL AFIP</t>
  </si>
  <si>
    <t>CUACAP</t>
  </si>
  <si>
    <t>TOTAL LEYES SOCIALES A PAGAR</t>
  </si>
  <si>
    <t>SEGURO LA ESTRELLA</t>
  </si>
  <si>
    <t>S. VIDA</t>
  </si>
  <si>
    <t>S.S.S.</t>
  </si>
  <si>
    <t>APORTES</t>
  </si>
  <si>
    <t>CONTRIBUCIONES</t>
  </si>
  <si>
    <t>PARA EL CÁLCULO DE HORAS EXTRAS</t>
  </si>
  <si>
    <t>S.S.S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</si>
</sst>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0" fontId="2" fillId="0" borderId="14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9" fontId="2" fillId="0" borderId="14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0" fillId="0" borderId="11" xfId="0" applyBorder="1"/>
    <xf numFmtId="0" fontId="0" fillId="0" borderId="20" xfId="0" applyBorder="1"/>
    <xf numFmtId="14" fontId="0" fillId="0" borderId="20" xfId="0" applyNumberFormat="1" applyBorder="1"/>
    <xf numFmtId="164" fontId="0" fillId="0" borderId="20" xfId="0" applyNumberFormat="1" applyBorder="1"/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0" xfId="0" applyNumberFormat="1"/>
    <xf numFmtId="14" fontId="0" fillId="0" borderId="11" xfId="0" applyNumberFormat="1" applyBorder="1"/>
    <xf numFmtId="164" fontId="0" fillId="0" borderId="0" xfId="0" applyNumberFormat="1"/>
    <xf numFmtId="0" fontId="0" fillId="0" borderId="0" xfId="0" applyAlignment="1">
      <alignment horizontal="center" wrapText="1"/>
    </xf>
    <xf numFmtId="164" fontId="3" fillId="0" borderId="0" xfId="0" applyNumberFormat="1" applyFont="1"/>
    <xf numFmtId="164" fontId="0" fillId="0" borderId="11" xfId="0" applyNumberFormat="1" applyBorder="1"/>
    <xf numFmtId="0" fontId="5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10" fontId="5" fillId="0" borderId="14" xfId="0" applyNumberFormat="1" applyFont="1" applyBorder="1" applyAlignment="1">
      <alignment horizontal="center"/>
    </xf>
    <xf numFmtId="9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9" fontId="5" fillId="0" borderId="16" xfId="0" applyNumberFormat="1" applyFont="1" applyBorder="1"/>
    <xf numFmtId="16" fontId="0" fillId="0" borderId="0" xfId="0" applyNumberFormat="1"/>
    <xf numFmtId="0" fontId="0" fillId="2" borderId="0" xfId="0" applyFill="1"/>
    <xf numFmtId="0" fontId="2" fillId="0" borderId="24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164" fontId="0" fillId="0" borderId="25" xfId="0" applyNumberFormat="1" applyBorder="1"/>
    <xf numFmtId="0" fontId="1" fillId="0" borderId="2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0" fontId="2" fillId="0" borderId="16" xfId="0" applyNumberFormat="1" applyFont="1" applyBorder="1"/>
    <xf numFmtId="0" fontId="0" fillId="0" borderId="8" xfId="0" applyBorder="1"/>
    <xf numFmtId="0" fontId="2" fillId="0" borderId="9" xfId="0" applyFont="1" applyBorder="1" applyAlignment="1">
      <alignment horizontal="center" wrapText="1"/>
    </xf>
    <xf numFmtId="0" fontId="0" fillId="0" borderId="10" xfId="0" applyBorder="1"/>
    <xf numFmtId="10" fontId="0" fillId="0" borderId="0" xfId="0" applyNumberFormat="1"/>
    <xf numFmtId="10" fontId="0" fillId="0" borderId="11" xfId="0" applyNumberFormat="1" applyBorder="1"/>
    <xf numFmtId="10" fontId="2" fillId="0" borderId="11" xfId="0" applyNumberFormat="1" applyFont="1" applyBorder="1" applyAlignment="1">
      <alignment horizontal="center"/>
    </xf>
    <xf numFmtId="164" fontId="3" fillId="0" borderId="11" xfId="0" applyNumberFormat="1" applyFont="1" applyBorder="1"/>
    <xf numFmtId="164" fontId="0" fillId="0" borderId="11" xfId="0" applyNumberFormat="1" applyBorder="1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28" xfId="0" applyNumberFormat="1" applyBorder="1"/>
    <xf numFmtId="164" fontId="0" fillId="0" borderId="27" xfId="0" applyNumberFormat="1" applyBorder="1"/>
    <xf numFmtId="10" fontId="0" fillId="0" borderId="20" xfId="0" applyNumberFormat="1" applyBorder="1"/>
    <xf numFmtId="164" fontId="0" fillId="0" borderId="20" xfId="0" applyNumberFormat="1" applyBorder="1" applyAlignment="1">
      <alignment wrapText="1"/>
    </xf>
    <xf numFmtId="0" fontId="0" fillId="0" borderId="20" xfId="0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161925</xdr:rowOff>
    </xdr:from>
    <xdr:to>
      <xdr:col>0</xdr:col>
      <xdr:colOff>247653</xdr:colOff>
      <xdr:row>21</xdr:row>
      <xdr:rowOff>142875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76CCA64-085F-4D4B-A75F-BDDE2AC13A08}"/>
            </a:ext>
          </a:extLst>
        </xdr:cNvPr>
        <xdr:cNvCxnSpPr/>
      </xdr:nvCxnSpPr>
      <xdr:spPr>
        <a:xfrm flipH="1">
          <a:off x="238125" y="1628775"/>
          <a:ext cx="9528" cy="561975"/>
        </a:xfrm>
        <a:prstGeom prst="straightConnector1">
          <a:avLst/>
        </a:prstGeom>
        <a:ln w="412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771525</xdr:colOff>
      <xdr:row>18</xdr:row>
      <xdr:rowOff>180975</xdr:rowOff>
    </xdr:from>
    <xdr:to>
      <xdr:col>1</xdr:col>
      <xdr:colOff>1033676</xdr:colOff>
      <xdr:row>26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DC3E60-EF7F-42DA-AE56-B201E61F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1647825"/>
          <a:ext cx="262151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19</xdr:row>
      <xdr:rowOff>9524</xdr:rowOff>
    </xdr:from>
    <xdr:to>
      <xdr:col>3</xdr:col>
      <xdr:colOff>252626</xdr:colOff>
      <xdr:row>27</xdr:row>
      <xdr:rowOff>114299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044841-018C-4CD1-BAFD-0206F2F68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1676399"/>
          <a:ext cx="262151" cy="1628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19</xdr:row>
      <xdr:rowOff>9526</xdr:rowOff>
    </xdr:from>
    <xdr:to>
      <xdr:col>2</xdr:col>
      <xdr:colOff>385976</xdr:colOff>
      <xdr:row>22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0766F6E-5D11-485C-804A-64170ABD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1676401"/>
          <a:ext cx="262151" cy="5810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123824</xdr:rowOff>
    </xdr:from>
    <xdr:to>
      <xdr:col>1</xdr:col>
      <xdr:colOff>704850</xdr:colOff>
      <xdr:row>25</xdr:row>
      <xdr:rowOff>9525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EE287C5-1E25-4A55-9FAE-ECF691656995}"/>
            </a:ext>
          </a:extLst>
        </xdr:cNvPr>
        <xdr:cNvSpPr txBox="1"/>
      </xdr:nvSpPr>
      <xdr:spPr>
        <a:xfrm>
          <a:off x="0" y="2171699"/>
          <a:ext cx="1162050" cy="647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El orden puede ser aleatorio, por fecha de ingreso o por orden alfabético</a:t>
          </a:r>
        </a:p>
      </xdr:txBody>
    </xdr:sp>
    <xdr:clientData/>
  </xdr:twoCellAnchor>
  <xdr:twoCellAnchor>
    <xdr:from>
      <xdr:col>1</xdr:col>
      <xdr:colOff>171451</xdr:colOff>
      <xdr:row>25</xdr:row>
      <xdr:rowOff>180975</xdr:rowOff>
    </xdr:from>
    <xdr:to>
      <xdr:col>1</xdr:col>
      <xdr:colOff>1390650</xdr:colOff>
      <xdr:row>29</xdr:row>
      <xdr:rowOff>57150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09B5C99-DA2D-481A-9360-E20A50C1BBAC}"/>
            </a:ext>
          </a:extLst>
        </xdr:cNvPr>
        <xdr:cNvSpPr txBox="1"/>
      </xdr:nvSpPr>
      <xdr:spPr>
        <a:xfrm>
          <a:off x="628651" y="2990850"/>
          <a:ext cx="1219199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000">
              <a:latin typeface="Times New Roman" panose="02020603050405020304" pitchFamily="18" charset="0"/>
              <a:cs typeface="Times New Roman" panose="02020603050405020304" pitchFamily="18" charset="0"/>
            </a:rPr>
            <a:t>Detalle del apellido y nombres</a:t>
          </a:r>
          <a:r>
            <a:rPr lang="es-AR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de cada empleado</a:t>
          </a:r>
          <a:endParaRPr lang="es-A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1162051</xdr:colOff>
      <xdr:row>21</xdr:row>
      <xdr:rowOff>161924</xdr:rowOff>
    </xdr:from>
    <xdr:to>
      <xdr:col>3</xdr:col>
      <xdr:colOff>19051</xdr:colOff>
      <xdr:row>25</xdr:row>
      <xdr:rowOff>9525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3CEC618-FBD3-4689-9198-E18079A12975}"/>
            </a:ext>
          </a:extLst>
        </xdr:cNvPr>
        <xdr:cNvSpPr txBox="1"/>
      </xdr:nvSpPr>
      <xdr:spPr>
        <a:xfrm>
          <a:off x="1619251" y="2209799"/>
          <a:ext cx="158115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000">
              <a:latin typeface="Times New Roman" panose="02020603050405020304" pitchFamily="18" charset="0"/>
              <a:cs typeface="Times New Roman" panose="02020603050405020304" pitchFamily="18" charset="0"/>
            </a:rPr>
            <a:t>Se detalla aquí la fecha en que cada</a:t>
          </a:r>
          <a:r>
            <a:rPr lang="es-AR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empleado ingresa a trabajar a la empresa</a:t>
          </a:r>
          <a:endParaRPr lang="es-A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1419226</xdr:colOff>
      <xdr:row>26</xdr:row>
      <xdr:rowOff>142875</xdr:rowOff>
    </xdr:from>
    <xdr:to>
      <xdr:col>3</xdr:col>
      <xdr:colOff>333376</xdr:colOff>
      <xdr:row>31</xdr:row>
      <xdr:rowOff>76201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FB30C104-995B-4169-BA4F-BA2F4DCD2CD4}"/>
            </a:ext>
          </a:extLst>
        </xdr:cNvPr>
        <xdr:cNvSpPr txBox="1"/>
      </xdr:nvSpPr>
      <xdr:spPr>
        <a:xfrm>
          <a:off x="1876426" y="3143250"/>
          <a:ext cx="1638300" cy="885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000">
              <a:latin typeface="Times New Roman" panose="02020603050405020304" pitchFamily="18" charset="0"/>
              <a:cs typeface="Times New Roman" panose="02020603050405020304" pitchFamily="18" charset="0"/>
            </a:rPr>
            <a:t>La categoría dependerá del cargo,</a:t>
          </a:r>
          <a:r>
            <a:rPr lang="es-AR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del convenio colectivo al que pertenece el empleado y lo que establece la legislación vigente</a:t>
          </a:r>
          <a:endParaRPr lang="es-A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223637</xdr:colOff>
      <xdr:row>18</xdr:row>
      <xdr:rowOff>171193</xdr:rowOff>
    </xdr:from>
    <xdr:to>
      <xdr:col>4</xdr:col>
      <xdr:colOff>485788</xdr:colOff>
      <xdr:row>21</xdr:row>
      <xdr:rowOff>42861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44DB6C2-CA5F-4DC3-8866-81E254297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1212962">
          <a:off x="3938387" y="1638043"/>
          <a:ext cx="262151" cy="452693"/>
        </a:xfrm>
        <a:prstGeom prst="rect">
          <a:avLst/>
        </a:prstGeom>
      </xdr:spPr>
    </xdr:pic>
    <xdr:clientData/>
  </xdr:twoCellAnchor>
  <xdr:twoCellAnchor>
    <xdr:from>
      <xdr:col>3</xdr:col>
      <xdr:colOff>390526</xdr:colOff>
      <xdr:row>21</xdr:row>
      <xdr:rowOff>38099</xdr:rowOff>
    </xdr:from>
    <xdr:to>
      <xdr:col>6</xdr:col>
      <xdr:colOff>352425</xdr:colOff>
      <xdr:row>25</xdr:row>
      <xdr:rowOff>114300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D0A81BC-C9A7-4370-BA9A-41678C1FA010}"/>
            </a:ext>
          </a:extLst>
        </xdr:cNvPr>
        <xdr:cNvSpPr txBox="1"/>
      </xdr:nvSpPr>
      <xdr:spPr>
        <a:xfrm>
          <a:off x="3571876" y="4752974"/>
          <a:ext cx="1628774" cy="838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El sueldo básico depende de la categoría, la actividad y los acuerdos pertinentes de cada convenio colectivo de trabajo</a:t>
          </a:r>
        </a:p>
      </xdr:txBody>
    </xdr:sp>
    <xdr:clientData/>
  </xdr:twoCellAnchor>
  <xdr:twoCellAnchor editAs="oneCell">
    <xdr:from>
      <xdr:col>1</xdr:col>
      <xdr:colOff>1348992</xdr:colOff>
      <xdr:row>13</xdr:row>
      <xdr:rowOff>127708</xdr:rowOff>
    </xdr:from>
    <xdr:to>
      <xdr:col>6</xdr:col>
      <xdr:colOff>7299</xdr:colOff>
      <xdr:row>14</xdr:row>
      <xdr:rowOff>199359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EA5DE624-5CB5-4D12-910C-D65F0DF37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7303144">
          <a:off x="3199782" y="1210618"/>
          <a:ext cx="262151" cy="3049332"/>
        </a:xfrm>
        <a:prstGeom prst="rect">
          <a:avLst/>
        </a:prstGeom>
      </xdr:spPr>
    </xdr:pic>
    <xdr:clientData/>
  </xdr:twoCellAnchor>
  <xdr:twoCellAnchor editAs="oneCell">
    <xdr:from>
      <xdr:col>1</xdr:col>
      <xdr:colOff>1950131</xdr:colOff>
      <xdr:row>13</xdr:row>
      <xdr:rowOff>93913</xdr:rowOff>
    </xdr:from>
    <xdr:to>
      <xdr:col>6</xdr:col>
      <xdr:colOff>574848</xdr:colOff>
      <xdr:row>14</xdr:row>
      <xdr:rowOff>165564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95DD63A-E026-49AF-8582-E65F746F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7447489">
          <a:off x="3784126" y="1193618"/>
          <a:ext cx="262151" cy="3015742"/>
        </a:xfrm>
        <a:prstGeom prst="rect">
          <a:avLst/>
        </a:prstGeom>
      </xdr:spPr>
    </xdr:pic>
    <xdr:clientData/>
  </xdr:twoCellAnchor>
  <xdr:twoCellAnchor editAs="oneCell">
    <xdr:from>
      <xdr:col>6</xdr:col>
      <xdr:colOff>113068</xdr:colOff>
      <xdr:row>8</xdr:row>
      <xdr:rowOff>110630</xdr:rowOff>
    </xdr:from>
    <xdr:to>
      <xdr:col>6</xdr:col>
      <xdr:colOff>375219</xdr:colOff>
      <xdr:row>17</xdr:row>
      <xdr:rowOff>249749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22E61B7-E52B-45E2-87E9-FEDDA98A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8367810">
          <a:off x="4961293" y="1634630"/>
          <a:ext cx="262151" cy="2129844"/>
        </a:xfrm>
        <a:prstGeom prst="rect">
          <a:avLst/>
        </a:prstGeom>
      </xdr:spPr>
    </xdr:pic>
    <xdr:clientData/>
  </xdr:twoCellAnchor>
  <xdr:twoCellAnchor editAs="oneCell">
    <xdr:from>
      <xdr:col>8</xdr:col>
      <xdr:colOff>161919</xdr:colOff>
      <xdr:row>6</xdr:row>
      <xdr:rowOff>142875</xdr:rowOff>
    </xdr:from>
    <xdr:to>
      <xdr:col>8</xdr:col>
      <xdr:colOff>424070</xdr:colOff>
      <xdr:row>17</xdr:row>
      <xdr:rowOff>65670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1BB1FAB-C22D-4F32-938D-0D817DD33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6305544" y="1285875"/>
          <a:ext cx="262151" cy="2294520"/>
        </a:xfrm>
        <a:prstGeom prst="rect">
          <a:avLst/>
        </a:prstGeom>
      </xdr:spPr>
    </xdr:pic>
    <xdr:clientData/>
  </xdr:twoCellAnchor>
  <xdr:twoCellAnchor editAs="oneCell">
    <xdr:from>
      <xdr:col>9</xdr:col>
      <xdr:colOff>266699</xdr:colOff>
      <xdr:row>12</xdr:row>
      <xdr:rowOff>66674</xdr:rowOff>
    </xdr:from>
    <xdr:to>
      <xdr:col>10</xdr:col>
      <xdr:colOff>33550</xdr:colOff>
      <xdr:row>17</xdr:row>
      <xdr:rowOff>8522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E2B7D209-DEA1-4AED-98E6-E486366F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6991349" y="2352674"/>
          <a:ext cx="262151" cy="1170573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</xdr:row>
      <xdr:rowOff>85725</xdr:rowOff>
    </xdr:from>
    <xdr:to>
      <xdr:col>1</xdr:col>
      <xdr:colOff>1752601</xdr:colOff>
      <xdr:row>11</xdr:row>
      <xdr:rowOff>180975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69741B82-BC74-4CA6-88E4-6D64465169EF}"/>
            </a:ext>
          </a:extLst>
        </xdr:cNvPr>
        <xdr:cNvSpPr txBox="1"/>
      </xdr:nvSpPr>
      <xdr:spPr>
        <a:xfrm>
          <a:off x="171450" y="1419225"/>
          <a:ext cx="2038351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Si el empleado no tiene inasistencias o si las mismas están justificadas recibe un pago adicional que representa la doceava parte del sueldo básico. Entonces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100/12= 8,33</a:t>
          </a:r>
          <a:endParaRPr lang="es-AR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1790701</xdr:colOff>
      <xdr:row>4</xdr:row>
      <xdr:rowOff>76200</xdr:rowOff>
    </xdr:from>
    <xdr:to>
      <xdr:col>2</xdr:col>
      <xdr:colOff>609601</xdr:colOff>
      <xdr:row>10</xdr:row>
      <xdr:rowOff>57149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FF480B2C-EBFA-4A52-9751-C8768E961BFE}"/>
            </a:ext>
          </a:extLst>
        </xdr:cNvPr>
        <xdr:cNvSpPr txBox="1"/>
      </xdr:nvSpPr>
      <xdr:spPr>
        <a:xfrm>
          <a:off x="2247901" y="838200"/>
          <a:ext cx="914400" cy="1123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Por cada año cumplido de antigüedad el empleado recibe un adicional del 1%</a:t>
          </a:r>
        </a:p>
      </xdr:txBody>
    </xdr:sp>
    <xdr:clientData/>
  </xdr:twoCellAnchor>
  <xdr:twoCellAnchor>
    <xdr:from>
      <xdr:col>2</xdr:col>
      <xdr:colOff>609600</xdr:colOff>
      <xdr:row>3</xdr:row>
      <xdr:rowOff>76200</xdr:rowOff>
    </xdr:from>
    <xdr:to>
      <xdr:col>7</xdr:col>
      <xdr:colOff>304800</xdr:colOff>
      <xdr:row>10</xdr:row>
      <xdr:rowOff>104775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0BD84425-3D1D-44EF-86B9-2CE6FA1D3BFE}"/>
            </a:ext>
          </a:extLst>
        </xdr:cNvPr>
        <xdr:cNvSpPr txBox="1"/>
      </xdr:nvSpPr>
      <xdr:spPr>
        <a:xfrm>
          <a:off x="3162300" y="647700"/>
          <a:ext cx="2638425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Para su cálculo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>
          <a:pPr algn="ctr"/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1) Sueldo básico + Presentismo + Antigüedad. </a:t>
          </a:r>
        </a:p>
        <a:p>
          <a:pPr algn="ctr"/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2) Al resultado lo dividimos por 30 que son los días promedio de un mes y luego a ese mismo resultado lo dividimos por 25 que son los días promedio laborables del mes.</a:t>
          </a:r>
        </a:p>
        <a:p>
          <a:pPr algn="ctr"/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3) Restamos ambos resultados y ese diferencial es el plus que el empleado recibe por cada día feriado que tenga el mes</a:t>
          </a:r>
        </a:p>
        <a:p>
          <a:endParaRPr lang="es-AR" sz="1100"/>
        </a:p>
      </xdr:txBody>
    </xdr:sp>
    <xdr:clientData/>
  </xdr:twoCellAnchor>
  <xdr:twoCellAnchor>
    <xdr:from>
      <xdr:col>7</xdr:col>
      <xdr:colOff>333375</xdr:colOff>
      <xdr:row>3</xdr:row>
      <xdr:rowOff>9525</xdr:rowOff>
    </xdr:from>
    <xdr:to>
      <xdr:col>11</xdr:col>
      <xdr:colOff>114300</xdr:colOff>
      <xdr:row>7</xdr:row>
      <xdr:rowOff>114300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A61DA8A-1376-47DD-9F8C-80838BDAA173}"/>
            </a:ext>
          </a:extLst>
        </xdr:cNvPr>
        <xdr:cNvSpPr txBox="1"/>
      </xdr:nvSpPr>
      <xdr:spPr>
        <a:xfrm>
          <a:off x="5829300" y="581025"/>
          <a:ext cx="213360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Denominamos hora extra al tiempo que el empleado continúa trabajando después del horario estipulado. En el caso que esto sea en un día normal recibe un adicional del 50% por cada hora trabajada fuera de su horario de trabajo</a:t>
          </a:r>
        </a:p>
      </xdr:txBody>
    </xdr:sp>
    <xdr:clientData/>
  </xdr:twoCellAnchor>
  <xdr:twoCellAnchor>
    <xdr:from>
      <xdr:col>8</xdr:col>
      <xdr:colOff>361950</xdr:colOff>
      <xdr:row>8</xdr:row>
      <xdr:rowOff>133350</xdr:rowOff>
    </xdr:from>
    <xdr:to>
      <xdr:col>12</xdr:col>
      <xdr:colOff>47625</xdr:colOff>
      <xdr:row>12</xdr:row>
      <xdr:rowOff>152400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27C904A0-5AB1-4674-8D1B-26529B5DA30E}"/>
            </a:ext>
          </a:extLst>
        </xdr:cNvPr>
        <xdr:cNvSpPr txBox="1"/>
      </xdr:nvSpPr>
      <xdr:spPr>
        <a:xfrm>
          <a:off x="6505575" y="1657350"/>
          <a:ext cx="213360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Denominamos hora extra al tiempo que el empleado continúa trabajando después del horario estipulado. En el caso que esto sea en un día feriado recibe un adicional del 100% por cada hora trabajada.</a:t>
          </a:r>
          <a:endParaRPr lang="es-AR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s-AR" sz="1100"/>
        </a:p>
      </xdr:txBody>
    </xdr:sp>
    <xdr:clientData/>
  </xdr:twoCellAnchor>
  <xdr:twoCellAnchor editAs="oneCell">
    <xdr:from>
      <xdr:col>10</xdr:col>
      <xdr:colOff>24154</xdr:colOff>
      <xdr:row>18</xdr:row>
      <xdr:rowOff>158727</xdr:rowOff>
    </xdr:from>
    <xdr:to>
      <xdr:col>10</xdr:col>
      <xdr:colOff>286305</xdr:colOff>
      <xdr:row>20</xdr:row>
      <xdr:rowOff>131393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A3AFA77-36D8-4ECD-AB46-49E84DFD1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761083">
          <a:off x="7244104" y="4292577"/>
          <a:ext cx="262151" cy="363191"/>
        </a:xfrm>
        <a:prstGeom prst="rect">
          <a:avLst/>
        </a:prstGeom>
      </xdr:spPr>
    </xdr:pic>
    <xdr:clientData/>
  </xdr:twoCellAnchor>
  <xdr:twoCellAnchor>
    <xdr:from>
      <xdr:col>6</xdr:col>
      <xdr:colOff>409575</xdr:colOff>
      <xdr:row>20</xdr:row>
      <xdr:rowOff>114301</xdr:rowOff>
    </xdr:from>
    <xdr:to>
      <xdr:col>10</xdr:col>
      <xdr:colOff>447676</xdr:colOff>
      <xdr:row>24</xdr:row>
      <xdr:rowOff>95251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73CD83DE-10F7-45B3-870A-71869276B518}"/>
            </a:ext>
          </a:extLst>
        </xdr:cNvPr>
        <xdr:cNvSpPr txBox="1"/>
      </xdr:nvSpPr>
      <xdr:spPr>
        <a:xfrm>
          <a:off x="5257800" y="4638676"/>
          <a:ext cx="2409826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suma del sueldo básico y todos los adicionales constituyen el </a:t>
          </a:r>
          <a:r>
            <a:rPr lang="es-AR" sz="9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Sueldo bruto 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y es la base de cálculo tanto de los </a:t>
          </a:r>
          <a:r>
            <a:rPr lang="es-AR" sz="900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aportes personales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como de las </a:t>
          </a:r>
          <a:r>
            <a:rPr lang="es-AR" sz="900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contribuciones patronales</a:t>
          </a:r>
          <a:endParaRPr lang="es-AR" sz="900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142875</xdr:colOff>
      <xdr:row>19</xdr:row>
      <xdr:rowOff>9526</xdr:rowOff>
    </xdr:from>
    <xdr:to>
      <xdr:col>11</xdr:col>
      <xdr:colOff>405026</xdr:colOff>
      <xdr:row>25</xdr:row>
      <xdr:rowOff>104775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AB38478-67E5-41A7-B861-EDA2D723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1475" y="4343401"/>
          <a:ext cx="262151" cy="1238249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19</xdr:row>
      <xdr:rowOff>9525</xdr:rowOff>
    </xdr:from>
    <xdr:to>
      <xdr:col>12</xdr:col>
      <xdr:colOff>366926</xdr:colOff>
      <xdr:row>32</xdr:row>
      <xdr:rowOff>76200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96C1A68-D592-46BF-9ACF-099FDF848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25" y="4343400"/>
          <a:ext cx="262151" cy="2543175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19</xdr:row>
      <xdr:rowOff>28575</xdr:rowOff>
    </xdr:from>
    <xdr:to>
      <xdr:col>13</xdr:col>
      <xdr:colOff>395501</xdr:colOff>
      <xdr:row>26</xdr:row>
      <xdr:rowOff>85725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32517876-8E21-4B63-95D5-A8852764C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4362450"/>
          <a:ext cx="262151" cy="1390650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18</xdr:row>
      <xdr:rowOff>171450</xdr:rowOff>
    </xdr:from>
    <xdr:to>
      <xdr:col>14</xdr:col>
      <xdr:colOff>519326</xdr:colOff>
      <xdr:row>21</xdr:row>
      <xdr:rowOff>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F648EAD3-5D7E-46F8-B153-A257F72B5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75" y="4305300"/>
          <a:ext cx="262151" cy="409575"/>
        </a:xfrm>
        <a:prstGeom prst="rect">
          <a:avLst/>
        </a:prstGeom>
      </xdr:spPr>
    </xdr:pic>
    <xdr:clientData/>
  </xdr:twoCellAnchor>
  <xdr:twoCellAnchor editAs="oneCell">
    <xdr:from>
      <xdr:col>15</xdr:col>
      <xdr:colOff>400050</xdr:colOff>
      <xdr:row>18</xdr:row>
      <xdr:rowOff>152400</xdr:rowOff>
    </xdr:from>
    <xdr:to>
      <xdr:col>16</xdr:col>
      <xdr:colOff>24026</xdr:colOff>
      <xdr:row>32</xdr:row>
      <xdr:rowOff>47625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37BFB81C-80B7-4ED8-896D-3CB968E81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0375" y="4286250"/>
          <a:ext cx="262151" cy="25717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76200</xdr:rowOff>
    </xdr:from>
    <xdr:to>
      <xdr:col>16</xdr:col>
      <xdr:colOff>509801</xdr:colOff>
      <xdr:row>27</xdr:row>
      <xdr:rowOff>47625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84CF7338-F102-44B8-809E-4A6BE67A3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150" y="4410075"/>
          <a:ext cx="262151" cy="1495425"/>
        </a:xfrm>
        <a:prstGeom prst="rect">
          <a:avLst/>
        </a:prstGeom>
      </xdr:spPr>
    </xdr:pic>
    <xdr:clientData/>
  </xdr:twoCellAnchor>
  <xdr:twoCellAnchor editAs="oneCell">
    <xdr:from>
      <xdr:col>17</xdr:col>
      <xdr:colOff>257175</xdr:colOff>
      <xdr:row>18</xdr:row>
      <xdr:rowOff>142875</xdr:rowOff>
    </xdr:from>
    <xdr:to>
      <xdr:col>17</xdr:col>
      <xdr:colOff>519326</xdr:colOff>
      <xdr:row>21</xdr:row>
      <xdr:rowOff>142875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AB067C21-687A-41EA-97DA-698971D2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0" y="4276725"/>
          <a:ext cx="262151" cy="581025"/>
        </a:xfrm>
        <a:prstGeom prst="rect">
          <a:avLst/>
        </a:prstGeom>
      </xdr:spPr>
    </xdr:pic>
    <xdr:clientData/>
  </xdr:twoCellAnchor>
  <xdr:twoCellAnchor>
    <xdr:from>
      <xdr:col>7</xdr:col>
      <xdr:colOff>180975</xdr:colOff>
      <xdr:row>24</xdr:row>
      <xdr:rowOff>180975</xdr:rowOff>
    </xdr:from>
    <xdr:to>
      <xdr:col>12</xdr:col>
      <xdr:colOff>47625</xdr:colOff>
      <xdr:row>31</xdr:row>
      <xdr:rowOff>9525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2A18FCD8-C052-4128-A392-900C444C60D7}"/>
            </a:ext>
          </a:extLst>
        </xdr:cNvPr>
        <xdr:cNvSpPr txBox="1"/>
      </xdr:nvSpPr>
      <xdr:spPr>
        <a:xfrm>
          <a:off x="5676900" y="5467350"/>
          <a:ext cx="2962275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Es el aporte que el empleado realiza para la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caja de jubilaciones, se calcula sobre el sueldo bruto, la retención la realiza la patronal y está obligada a depositar estos fondos a través del Formulario 931 de la AFIP. El empleado puede ingresar a la página del organismo y verificar a través del menú MIS APORTES que dicho depósito se realice y exigir que se haga si el mismo no se ha realizado</a:t>
          </a:r>
          <a:endParaRPr lang="es-AR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228600</xdr:colOff>
      <xdr:row>31</xdr:row>
      <xdr:rowOff>57151</xdr:rowOff>
    </xdr:from>
    <xdr:to>
      <xdr:col>13</xdr:col>
      <xdr:colOff>219075</xdr:colOff>
      <xdr:row>34</xdr:row>
      <xdr:rowOff>152401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DF21EEA6-5636-43CB-86D7-7FFB07AFE743}"/>
            </a:ext>
          </a:extLst>
        </xdr:cNvPr>
        <xdr:cNvSpPr txBox="1"/>
      </xdr:nvSpPr>
      <xdr:spPr>
        <a:xfrm>
          <a:off x="7448550" y="6677026"/>
          <a:ext cx="19526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Este aporte que realiza el empleado es para financiar el PAMI, que es la obra social de los jubilados.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También se puede visualizar a través del F. 931</a:t>
          </a:r>
          <a:endParaRPr lang="es-AR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304799</xdr:colOff>
      <xdr:row>25</xdr:row>
      <xdr:rowOff>171450</xdr:rowOff>
    </xdr:from>
    <xdr:to>
      <xdr:col>15</xdr:col>
      <xdr:colOff>257175</xdr:colOff>
      <xdr:row>31</xdr:row>
      <xdr:rowOff>9525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D38D8BD8-57DF-4641-BC5D-63CE98E00056}"/>
            </a:ext>
          </a:extLst>
        </xdr:cNvPr>
        <xdr:cNvSpPr txBox="1"/>
      </xdr:nvSpPr>
      <xdr:spPr>
        <a:xfrm>
          <a:off x="8896349" y="5648325"/>
          <a:ext cx="1581151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Es el aporte que el empleado realiza para financiar la obra social y tener cobertura de salud para él y su grupo familiar. Se puede verificar a través del F. 931</a:t>
          </a:r>
        </a:p>
      </xdr:txBody>
    </xdr:sp>
    <xdr:clientData/>
  </xdr:twoCellAnchor>
  <xdr:twoCellAnchor>
    <xdr:from>
      <xdr:col>13</xdr:col>
      <xdr:colOff>352425</xdr:colOff>
      <xdr:row>21</xdr:row>
      <xdr:rowOff>0</xdr:rowOff>
    </xdr:from>
    <xdr:to>
      <xdr:col>15</xdr:col>
      <xdr:colOff>504824</xdr:colOff>
      <xdr:row>25</xdr:row>
      <xdr:rowOff>104776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975F8EC0-B710-4F88-8866-F5D1A0C762C1}"/>
            </a:ext>
          </a:extLst>
        </xdr:cNvPr>
        <xdr:cNvSpPr txBox="1"/>
      </xdr:nvSpPr>
      <xdr:spPr>
        <a:xfrm>
          <a:off x="9534525" y="4714875"/>
          <a:ext cx="1190624" cy="866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Es el fondo destinado para la Adm. Nac. de Seguro de Salud para su funcionamiento. F. 931</a:t>
          </a:r>
        </a:p>
      </xdr:txBody>
    </xdr:sp>
    <xdr:clientData/>
  </xdr:twoCellAnchor>
  <xdr:twoCellAnchor>
    <xdr:from>
      <xdr:col>13</xdr:col>
      <xdr:colOff>323850</xdr:colOff>
      <xdr:row>31</xdr:row>
      <xdr:rowOff>57150</xdr:rowOff>
    </xdr:from>
    <xdr:to>
      <xdr:col>17</xdr:col>
      <xdr:colOff>114300</xdr:colOff>
      <xdr:row>35</xdr:row>
      <xdr:rowOff>57150</xdr:rowOff>
    </xdr:to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5AC9228F-A8B2-4A37-989A-810738ECC5B1}"/>
            </a:ext>
          </a:extLst>
        </xdr:cNvPr>
        <xdr:cNvSpPr txBox="1"/>
      </xdr:nvSpPr>
      <xdr:spPr>
        <a:xfrm>
          <a:off x="9505950" y="6677025"/>
          <a:ext cx="21621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Financia las actividades de la Federación Argentina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de Empleados de Comercio y Servicios que es la representación de los empleados de esta actividad. Su depósito se realiza en boleta específica.</a:t>
          </a:r>
          <a:endParaRPr lang="es-AR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628650</xdr:colOff>
      <xdr:row>26</xdr:row>
      <xdr:rowOff>85725</xdr:rowOff>
    </xdr:from>
    <xdr:to>
      <xdr:col>18</xdr:col>
      <xdr:colOff>0</xdr:colOff>
      <xdr:row>30</xdr:row>
      <xdr:rowOff>95250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7241C37E-7A8B-4247-B6EA-5E1C76DB05D5}"/>
            </a:ext>
          </a:extLst>
        </xdr:cNvPr>
        <xdr:cNvSpPr txBox="1"/>
      </xdr:nvSpPr>
      <xdr:spPr>
        <a:xfrm>
          <a:off x="10848975" y="5753100"/>
          <a:ext cx="1295400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Es el aporte que el trabajador realiza por pertenecer a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la actividad de comercio y servicios</a:t>
          </a:r>
          <a:endParaRPr lang="es-AR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447675</xdr:colOff>
      <xdr:row>21</xdr:row>
      <xdr:rowOff>95250</xdr:rowOff>
    </xdr:from>
    <xdr:to>
      <xdr:col>18</xdr:col>
      <xdr:colOff>581025</xdr:colOff>
      <xdr:row>25</xdr:row>
      <xdr:rowOff>123825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25855593-CB2D-4033-9B63-8027B88900BC}"/>
            </a:ext>
          </a:extLst>
        </xdr:cNvPr>
        <xdr:cNvSpPr txBox="1"/>
      </xdr:nvSpPr>
      <xdr:spPr>
        <a:xfrm>
          <a:off x="11306175" y="4810125"/>
          <a:ext cx="14192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Sumatoria de todos los aportes del empleado que retiene la patronal y está obligada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a depositar a los diferentes organismos</a:t>
          </a:r>
          <a:endParaRPr lang="es-AR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18</xdr:col>
      <xdr:colOff>217566</xdr:colOff>
      <xdr:row>11</xdr:row>
      <xdr:rowOff>25411</xdr:rowOff>
    </xdr:from>
    <xdr:to>
      <xdr:col>18</xdr:col>
      <xdr:colOff>479717</xdr:colOff>
      <xdr:row>17</xdr:row>
      <xdr:rowOff>483008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7C33AA4E-6C0D-448D-A3A0-BBDD557FA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353209">
          <a:off x="12361941" y="2120911"/>
          <a:ext cx="262151" cy="1876822"/>
        </a:xfrm>
        <a:prstGeom prst="rect">
          <a:avLst/>
        </a:prstGeom>
      </xdr:spPr>
    </xdr:pic>
    <xdr:clientData/>
  </xdr:twoCellAnchor>
  <xdr:twoCellAnchor>
    <xdr:from>
      <xdr:col>12</xdr:col>
      <xdr:colOff>266700</xdr:colOff>
      <xdr:row>9</xdr:row>
      <xdr:rowOff>9525</xdr:rowOff>
    </xdr:from>
    <xdr:to>
      <xdr:col>19</xdr:col>
      <xdr:colOff>304800</xdr:colOff>
      <xdr:row>11</xdr:row>
      <xdr:rowOff>133351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C2E9DD7C-66F6-473A-9EB8-8ED3A9F20408}"/>
            </a:ext>
          </a:extLst>
        </xdr:cNvPr>
        <xdr:cNvSpPr txBox="1"/>
      </xdr:nvSpPr>
      <xdr:spPr>
        <a:xfrm>
          <a:off x="8858250" y="1724025"/>
          <a:ext cx="4238625" cy="504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Sueldo Básico + Adicionales = </a:t>
          </a:r>
          <a:r>
            <a:rPr lang="es-AR" sz="900" b="1">
              <a:latin typeface="Times New Roman" panose="02020603050405020304" pitchFamily="18" charset="0"/>
              <a:cs typeface="Times New Roman" panose="02020603050405020304" pitchFamily="18" charset="0"/>
            </a:rPr>
            <a:t>SUELDO BRUTO</a:t>
          </a:r>
        </a:p>
        <a:p>
          <a:r>
            <a:rPr lang="es-AR" sz="900">
              <a:latin typeface="Times New Roman" panose="02020603050405020304" pitchFamily="18" charset="0"/>
              <a:cs typeface="Times New Roman" panose="02020603050405020304" pitchFamily="18" charset="0"/>
            </a:rPr>
            <a:t>Sueldo Bruto - Total</a:t>
          </a:r>
          <a:r>
            <a:rPr lang="es-AR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Aportes Personales = </a:t>
          </a:r>
          <a:r>
            <a:rPr lang="es-AR" sz="9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SUELDO NETO O SUELDO A COBRAR</a:t>
          </a:r>
          <a:endParaRPr lang="es-AR" sz="9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438150</xdr:colOff>
      <xdr:row>37</xdr:row>
      <xdr:rowOff>76200</xdr:rowOff>
    </xdr:from>
    <xdr:ext cx="7962900" cy="629249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BA92C8-D50C-46E4-BAF8-6790FAD4BC1F}"/>
            </a:ext>
          </a:extLst>
        </xdr:cNvPr>
        <xdr:cNvSpPr txBox="1"/>
      </xdr:nvSpPr>
      <xdr:spPr>
        <a:xfrm>
          <a:off x="1000125" y="7858125"/>
          <a:ext cx="7962900" cy="6292492"/>
        </a:xfrm>
        <a:prstGeom prst="rect">
          <a:avLst/>
        </a:prstGeom>
        <a:noFill/>
        <a:ln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>
              <a:effectLst/>
            </a:rPr>
            <a:t>Para liquidar las horas extras en Argentina en 2025, se aplican recargos del 50% para días comunes y del 100% para días sábados después de las 13:00, domingos y feriados. El primer paso es calcular el valor de la hora normal, sumando los componentes salariales remunerativos y dividiendo el total por 176 (o 44 horas semanales x 4 semanas). Luego, se multiplica por el 1.50 para horas extras comunes o por 2.00 para horas extras en domingos/feriados. </a:t>
          </a:r>
        </a:p>
        <a:p>
          <a:r>
            <a:rPr lang="es-AR">
              <a:effectLst/>
            </a:rPr>
            <a:t>Pasos para calcular las horas extras </a:t>
          </a:r>
        </a:p>
        <a:p>
          <a:r>
            <a:rPr lang="es-AR" b="1">
              <a:effectLst/>
            </a:rPr>
            <a:t>1)</a:t>
          </a:r>
          <a:r>
            <a:rPr lang="es-AR" b="1" baseline="0">
              <a:effectLst/>
            </a:rPr>
            <a:t> </a:t>
          </a:r>
          <a:r>
            <a:rPr lang="es-AR" b="1">
              <a:effectLst/>
            </a:rPr>
            <a:t>Calcular el valor de la hora normal: </a:t>
          </a:r>
        </a:p>
        <a:p>
          <a:r>
            <a:rPr lang="es-AR" b="1">
              <a:effectLst/>
            </a:rPr>
            <a:t>a)</a:t>
          </a:r>
          <a:r>
            <a:rPr lang="es-AR" b="1" baseline="0">
              <a:effectLst/>
            </a:rPr>
            <a:t> </a:t>
          </a:r>
          <a:r>
            <a:rPr lang="es-AR">
              <a:effectLst/>
            </a:rPr>
            <a:t>Sume los conceptos salariales remunerativos: sueldo básico + antigüedad + comisiones + otros rubros (no incluye presentismo). </a:t>
          </a:r>
        </a:p>
        <a:p>
          <a:r>
            <a:rPr lang="es-AR">
              <a:effectLst/>
            </a:rPr>
            <a:t>b)</a:t>
          </a:r>
          <a:r>
            <a:rPr lang="es-AR" baseline="0">
              <a:effectLst/>
            </a:rPr>
            <a:t> </a:t>
          </a:r>
          <a:r>
            <a:rPr lang="es-AR">
              <a:effectLst/>
            </a:rPr>
            <a:t>Divida el total por 200 si trabaja 44 horas semanales, o aplique el divisor correspondiente (por ejemplo, 176 si la jornada es de 44 horas semanales y se calcula en 4 semanas). </a:t>
          </a:r>
        </a:p>
        <a:p>
          <a:endParaRPr lang="es-AR" b="1">
            <a:effectLst/>
          </a:endParaRPr>
        </a:p>
        <a:p>
          <a:r>
            <a:rPr lang="es-AR" b="1">
              <a:effectLst/>
            </a:rPr>
            <a:t>2)</a:t>
          </a:r>
          <a:r>
            <a:rPr lang="es-AR" b="1" baseline="0">
              <a:effectLst/>
            </a:rPr>
            <a:t> </a:t>
          </a:r>
          <a:r>
            <a:rPr lang="es-AR" b="1">
              <a:effectLst/>
            </a:rPr>
            <a:t>Calcular el valor de la hora extra:</a:t>
          </a:r>
          <a:r>
            <a:rPr lang="es-AR" b="0">
              <a:effectLst/>
            </a:rPr>
            <a:t> </a:t>
          </a:r>
        </a:p>
        <a:p>
          <a:r>
            <a:rPr lang="es-AR" b="0">
              <a:effectLst/>
            </a:rPr>
            <a:t>a)</a:t>
          </a:r>
          <a:r>
            <a:rPr lang="es-AR" b="0" baseline="0">
              <a:effectLst/>
            </a:rPr>
            <a:t> </a:t>
          </a:r>
          <a:r>
            <a:rPr lang="es-AR" b="1">
              <a:effectLst/>
            </a:rPr>
            <a:t>Horas extras comunes:</a:t>
          </a:r>
          <a:r>
            <a:rPr lang="es-AR">
              <a:effectLst/>
            </a:rPr>
            <a:t> Multiplique el valor de la hora normal por 1.50</a:t>
          </a:r>
        </a:p>
        <a:p>
          <a:r>
            <a:rPr lang="es-AR" b="1">
              <a:effectLst/>
            </a:rPr>
            <a:t>b) Horas extras en sábados (después de las 13:00), domingos y feriados:</a:t>
          </a:r>
          <a:r>
            <a:rPr lang="es-AR">
              <a:effectLst/>
            </a:rPr>
            <a:t> Multiplique el valor de la hora normal por 2</a:t>
          </a:r>
        </a:p>
        <a:p>
          <a:endParaRPr lang="es-AR" b="1">
            <a:effectLst/>
          </a:endParaRPr>
        </a:p>
        <a:p>
          <a:r>
            <a:rPr lang="es-AR" b="1">
              <a:effectLst/>
            </a:rPr>
            <a:t>3)</a:t>
          </a:r>
          <a:r>
            <a:rPr lang="es-AR" b="1" baseline="0">
              <a:effectLst/>
            </a:rPr>
            <a:t> </a:t>
          </a:r>
          <a:r>
            <a:rPr lang="es-AR" b="1">
              <a:effectLst/>
            </a:rPr>
            <a:t>Calcular el total a pagar por horas extras:</a:t>
          </a:r>
          <a:r>
            <a:rPr lang="es-AR" b="0">
              <a:effectLst/>
            </a:rPr>
            <a:t> </a:t>
          </a:r>
        </a:p>
        <a:p>
          <a:r>
            <a:rPr lang="es-AR" b="0">
              <a:effectLst/>
            </a:rPr>
            <a:t>a) </a:t>
          </a:r>
          <a:r>
            <a:rPr lang="es-AR">
              <a:effectLst/>
            </a:rPr>
            <a:t>Multiplique el valor de cada hora extra por la cantidad de horas extras trabajadas. </a:t>
          </a:r>
        </a:p>
        <a:p>
          <a:endParaRPr lang="es-AR">
            <a:effectLst/>
          </a:endParaRPr>
        </a:p>
        <a:p>
          <a:r>
            <a:rPr lang="es-AR">
              <a:effectLst/>
            </a:rPr>
            <a:t> </a:t>
          </a:r>
        </a:p>
        <a:p>
          <a:r>
            <a:rPr lang="es-AR">
              <a:effectLst/>
            </a:rPr>
            <a:t>Ejemplo práctico </a:t>
          </a:r>
        </a:p>
        <a:p>
          <a:pPr rtl="0" fontAlgn="auto">
            <a:buFont typeface="Arial" panose="020B0604020202020204" pitchFamily="34" charset="0"/>
            <a:buChar char="•"/>
          </a:pPr>
          <a:r>
            <a:rPr lang="es-AR" b="1">
              <a:effectLst/>
            </a:rPr>
            <a:t>Salario mensual:</a:t>
          </a:r>
          <a:r>
            <a:rPr lang="es-AR">
              <a:effectLst/>
            </a:rPr>
            <a:t> $700.000</a:t>
          </a:r>
        </a:p>
        <a:p>
          <a:pPr>
            <a:buFont typeface="Arial" panose="020B0604020202020204" pitchFamily="34" charset="0"/>
            <a:buChar char="•"/>
          </a:pPr>
          <a:r>
            <a:rPr lang="es-AR" b="1">
              <a:effectLst/>
            </a:rPr>
            <a:t>Jornada semanal:</a:t>
          </a:r>
          <a:r>
            <a:rPr lang="es-AR">
              <a:effectLst/>
            </a:rPr>
            <a:t> 44 horas </a:t>
          </a:r>
        </a:p>
        <a:p>
          <a:pPr>
            <a:buFont typeface="Arial" panose="020B0604020202020204" pitchFamily="34" charset="0"/>
            <a:buChar char="•"/>
          </a:pPr>
          <a:r>
            <a:rPr lang="es-AR" b="1">
              <a:effectLst/>
            </a:rPr>
            <a:t>Horas extras comunes trabajadas:</a:t>
          </a:r>
          <a:r>
            <a:rPr lang="es-AR">
              <a:effectLst/>
            </a:rPr>
            <a:t> 10 horas </a:t>
          </a:r>
        </a:p>
        <a:p>
          <a:pPr rtl="0" fontAlgn="auto">
            <a:buFont typeface="+mj-lt"/>
            <a:buAutoNum type="arabicPeriod"/>
          </a:pPr>
          <a:r>
            <a:rPr lang="es-AR" b="1">
              <a:effectLst/>
            </a:rPr>
            <a:t>Valor de la hora normal:</a:t>
          </a:r>
          <a:r>
            <a:rPr lang="es-AR">
              <a:effectLst/>
            </a:rPr>
            <a:t> ($700.000÷30)×28÷176=$5.568</a:t>
          </a:r>
        </a:p>
        <a:p>
          <a:pPr rtl="0" fontAlgn="auto">
            <a:buFont typeface="+mj-lt"/>
            <a:buAutoNum type="arabicPeriod"/>
          </a:pPr>
          <a:r>
            <a:rPr lang="es-AR" b="1">
              <a:effectLst/>
            </a:rPr>
            <a:t>Valor de la hora extra común:</a:t>
          </a:r>
          <a:r>
            <a:rPr lang="es-AR">
              <a:effectLst/>
            </a:rPr>
            <a:t> $5.568×1.50=$8.352$ </a:t>
          </a:r>
        </a:p>
        <a:p>
          <a:pPr rtl="0" fontAlgn="auto">
            <a:buFont typeface="+mj-lt"/>
            <a:buAutoNum type="arabicPeriod"/>
          </a:pPr>
          <a:r>
            <a:rPr lang="es-AR" b="1">
              <a:effectLst/>
            </a:rPr>
            <a:t>Total a pagar por horas extras:</a:t>
          </a:r>
          <a:r>
            <a:rPr lang="es-AR">
              <a:effectLst/>
            </a:rPr>
            <a:t> $8.352×10=$83.520 </a:t>
          </a:r>
        </a:p>
        <a:p>
          <a:endParaRPr lang="es-AR">
            <a:effectLst/>
          </a:endParaRPr>
        </a:p>
        <a:p>
          <a:r>
            <a:rPr lang="es-AR">
              <a:effectLst/>
            </a:rPr>
            <a:t>Consideraciones importantes </a:t>
          </a:r>
        </a:p>
        <a:p>
          <a:pPr>
            <a:buFont typeface="Arial" panose="020B0604020202020204" pitchFamily="34" charset="0"/>
            <a:buChar char="•"/>
          </a:pPr>
          <a:r>
            <a:rPr lang="es-AR" b="1">
              <a:effectLst/>
            </a:rPr>
            <a:t>Cálculo para el aguinaldo y otros conceptos:</a:t>
          </a:r>
          <a:r>
            <a:rPr lang="es-AR" b="0">
              <a:effectLst/>
            </a:rPr>
            <a:t> </a:t>
          </a:r>
        </a:p>
        <a:p>
          <a:pPr>
            <a:buFont typeface="Arial" panose="020B0604020202020204" pitchFamily="34" charset="0"/>
            <a:buChar char="•"/>
          </a:pPr>
          <a:r>
            <a:rPr lang="es-AR">
              <a:effectLst/>
            </a:rPr>
            <a:t>Las horas extras deben computarse para el cálculo del aguinaldo, vacaciones y la indemnización por despido. </a:t>
          </a:r>
        </a:p>
        <a:p>
          <a:pPr>
            <a:buFont typeface="Arial" panose="020B0604020202020204" pitchFamily="34" charset="0"/>
            <a:buChar char="•"/>
          </a:pPr>
          <a:r>
            <a:rPr lang="es-AR" b="1">
              <a:effectLst/>
            </a:rPr>
            <a:t>Aportes y contribuciones:</a:t>
          </a:r>
          <a:r>
            <a:rPr lang="es-AR" b="0">
              <a:effectLst/>
            </a:rPr>
            <a:t> </a:t>
          </a:r>
        </a:p>
        <a:p>
          <a:pPr>
            <a:buFont typeface="Arial" panose="020B0604020202020204" pitchFamily="34" charset="0"/>
            <a:buChar char="•"/>
          </a:pPr>
          <a:r>
            <a:rPr lang="es-AR">
              <a:effectLst/>
            </a:rPr>
            <a:t>El empleador debe abonar los aportes y contribuciones de la seguridad social sobre las horas extras. </a:t>
          </a:r>
        </a:p>
        <a:p>
          <a:pPr>
            <a:buFont typeface="Arial" panose="020B0604020202020204" pitchFamily="34" charset="0"/>
            <a:buChar char="•"/>
          </a:pPr>
          <a:r>
            <a:rPr lang="es-AR" b="1">
              <a:effectLst/>
            </a:rPr>
            <a:t>Plazo de pago:</a:t>
          </a:r>
          <a:r>
            <a:rPr lang="es-AR" b="0">
              <a:effectLst/>
            </a:rPr>
            <a:t> </a:t>
          </a:r>
        </a:p>
        <a:p>
          <a:pPr>
            <a:buFont typeface="Arial" panose="020B0604020202020204" pitchFamily="34" charset="0"/>
            <a:buChar char="•"/>
          </a:pPr>
          <a:r>
            <a:rPr lang="es-AR">
              <a:effectLst/>
            </a:rPr>
            <a:t>Las horas extras deben pagarse junto con el salario del mes en que se generaron. </a:t>
          </a:r>
        </a:p>
        <a:p>
          <a:pPr>
            <a:buFont typeface="Arial" panose="020B0604020202020204" pitchFamily="34" charset="0"/>
            <a:buChar char="•"/>
          </a:pPr>
          <a:r>
            <a:rPr lang="es-AR" b="1">
              <a:effectLst/>
            </a:rPr>
            <a:t>Intereses por mora:</a:t>
          </a:r>
          <a:r>
            <a:rPr lang="es-AR" b="0">
              <a:effectLst/>
            </a:rPr>
            <a:t> </a:t>
          </a:r>
        </a:p>
        <a:p>
          <a:pPr>
            <a:buFont typeface="Arial" panose="020B0604020202020204" pitchFamily="34" charset="0"/>
            <a:buChar char="•"/>
          </a:pPr>
          <a:r>
            <a:rPr lang="es-AR">
              <a:effectLst/>
            </a:rPr>
            <a:t>Si no se pagan en tiempo y forma, se pueden reclamar intereses desde la fecha en que debieron pagarse. </a:t>
          </a:r>
        </a:p>
        <a:p>
          <a:endParaRPr lang="es-A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F16B-A300-4FD9-9A0B-C063B49662BF}">
  <dimension ref="A15:S78"/>
  <sheetViews>
    <sheetView showGridLines="0" topLeftCell="A2" zoomScale="91" zoomScaleNormal="91" workbookViewId="0">
      <selection activeCell="A17" sqref="A17:A19"/>
    </sheetView>
  </sheetViews>
  <sheetFormatPr baseColWidth="10" defaultRowHeight="15" x14ac:dyDescent="0.25"/>
  <cols>
    <col min="1" max="1" width="8.42578125" customWidth="1"/>
    <col min="2" max="2" width="31.42578125" customWidth="1"/>
    <col min="3" max="3" width="9.42578125" bestFit="1" customWidth="1"/>
    <col min="4" max="4" width="8" customWidth="1"/>
    <col min="5" max="5" width="9.42578125" customWidth="1"/>
    <col min="6" max="6" width="7.5703125" customWidth="1"/>
    <col min="7" max="8" width="9.7109375" customWidth="1"/>
    <col min="9" max="9" width="8.7109375" customWidth="1"/>
    <col min="10" max="10" width="7.42578125" customWidth="1"/>
    <col min="11" max="11" width="9.42578125" bestFit="1" customWidth="1"/>
    <col min="12" max="12" width="11.140625" customWidth="1"/>
    <col min="13" max="13" width="8.85546875" bestFit="1" customWidth="1"/>
    <col min="14" max="14" width="7.42578125" bestFit="1" customWidth="1"/>
    <col min="15" max="15" width="8.140625" bestFit="1" customWidth="1"/>
    <col min="16" max="16" width="9.5703125" bestFit="1" customWidth="1"/>
    <col min="17" max="17" width="10.42578125" bestFit="1" customWidth="1"/>
    <col min="18" max="18" width="8.85546875" customWidth="1"/>
    <col min="19" max="19" width="9.7109375" bestFit="1" customWidth="1"/>
  </cols>
  <sheetData>
    <row r="15" spans="3:19" ht="15.75" thickBot="1" x14ac:dyDescent="0.3"/>
    <row r="16" spans="3:19" ht="21" thickBot="1" x14ac:dyDescent="0.35">
      <c r="C16" s="68" t="s">
        <v>23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19">
        <v>44773</v>
      </c>
    </row>
    <row r="17" spans="1:19" ht="30" customHeight="1" thickBot="1" x14ac:dyDescent="0.3">
      <c r="A17" s="71" t="s">
        <v>0</v>
      </c>
      <c r="B17" s="71" t="s">
        <v>1</v>
      </c>
      <c r="C17" s="74" t="s">
        <v>12</v>
      </c>
      <c r="D17" s="74" t="s">
        <v>2</v>
      </c>
      <c r="E17" s="77" t="s">
        <v>3</v>
      </c>
      <c r="F17" s="80" t="s">
        <v>4</v>
      </c>
      <c r="G17" s="81"/>
      <c r="H17" s="81"/>
      <c r="I17" s="81"/>
      <c r="J17" s="82"/>
      <c r="K17" s="74" t="s">
        <v>7</v>
      </c>
      <c r="L17" s="83" t="s">
        <v>8</v>
      </c>
      <c r="M17" s="84"/>
      <c r="N17" s="84"/>
      <c r="O17" s="84"/>
      <c r="P17" s="84"/>
      <c r="Q17" s="84"/>
      <c r="R17" s="85"/>
      <c r="S17" s="65" t="s">
        <v>18</v>
      </c>
    </row>
    <row r="18" spans="1:19" ht="48.75" x14ac:dyDescent="0.25">
      <c r="A18" s="72"/>
      <c r="B18" s="72"/>
      <c r="C18" s="75"/>
      <c r="D18" s="75"/>
      <c r="E18" s="78"/>
      <c r="F18" s="25" t="s">
        <v>5</v>
      </c>
      <c r="G18" s="26" t="s">
        <v>6</v>
      </c>
      <c r="H18" s="26" t="s">
        <v>19</v>
      </c>
      <c r="I18" s="26" t="s">
        <v>15</v>
      </c>
      <c r="J18" s="27" t="s">
        <v>16</v>
      </c>
      <c r="K18" s="78"/>
      <c r="L18" s="28" t="s">
        <v>9</v>
      </c>
      <c r="M18" s="29" t="s">
        <v>10</v>
      </c>
      <c r="N18" s="29" t="s">
        <v>11</v>
      </c>
      <c r="O18" s="29" t="s">
        <v>14</v>
      </c>
      <c r="P18" s="29" t="s">
        <v>24</v>
      </c>
      <c r="Q18" s="29" t="s">
        <v>13</v>
      </c>
      <c r="R18" s="30" t="s">
        <v>17</v>
      </c>
      <c r="S18" s="66"/>
    </row>
    <row r="19" spans="1:19" ht="15.75" thickBot="1" x14ac:dyDescent="0.3">
      <c r="A19" s="73"/>
      <c r="B19" s="73"/>
      <c r="C19" s="76"/>
      <c r="D19" s="76"/>
      <c r="E19" s="79"/>
      <c r="F19" s="31">
        <v>8.3299999999999999E-2</v>
      </c>
      <c r="G19" s="32">
        <v>0.01</v>
      </c>
      <c r="H19" s="33"/>
      <c r="I19" s="33"/>
      <c r="J19" s="34"/>
      <c r="K19" s="79"/>
      <c r="L19" s="35">
        <v>0.11</v>
      </c>
      <c r="M19" s="32">
        <v>0.03</v>
      </c>
      <c r="N19" s="36">
        <v>2.7E-2</v>
      </c>
      <c r="O19" s="36">
        <v>3.0000000000000001E-3</v>
      </c>
      <c r="P19" s="36">
        <v>5.0000000000000001E-3</v>
      </c>
      <c r="Q19" s="32">
        <v>0.02</v>
      </c>
      <c r="R19" s="37">
        <f>SUM(L19:Q19)</f>
        <v>0.19500000000000001</v>
      </c>
      <c r="S19" s="67"/>
    </row>
    <row r="20" spans="1:19" x14ac:dyDescent="0.25">
      <c r="A20" s="14"/>
      <c r="B20" s="14"/>
      <c r="C20" s="15"/>
      <c r="D20" s="17"/>
      <c r="E20" s="16"/>
      <c r="F20" s="16"/>
      <c r="G20" s="16"/>
      <c r="H20" s="14"/>
      <c r="I20" s="14"/>
      <c r="J20" s="14"/>
      <c r="K20" s="16"/>
      <c r="L20" s="16"/>
      <c r="M20" s="16"/>
      <c r="N20" s="16"/>
      <c r="O20" s="16"/>
      <c r="P20" s="16"/>
      <c r="Q20" s="16"/>
      <c r="R20" s="16"/>
      <c r="S20" s="16"/>
    </row>
    <row r="21" spans="1:19" x14ac:dyDescent="0.25">
      <c r="A21" s="13"/>
      <c r="B21" s="13"/>
      <c r="C21" s="20"/>
      <c r="D21" s="18"/>
      <c r="E21" s="16"/>
      <c r="F21" s="16"/>
      <c r="G21" s="16"/>
      <c r="H21" s="13"/>
      <c r="I21" s="13"/>
      <c r="J21" s="13"/>
      <c r="K21" s="16"/>
      <c r="L21" s="16"/>
      <c r="M21" s="16"/>
      <c r="N21" s="16"/>
      <c r="O21" s="16"/>
      <c r="P21" s="16"/>
      <c r="Q21" s="16"/>
      <c r="R21" s="16"/>
      <c r="S21" s="16"/>
    </row>
    <row r="22" spans="1:19" x14ac:dyDescent="0.25">
      <c r="A22" s="13"/>
      <c r="B22" s="13"/>
      <c r="C22" s="20"/>
      <c r="D22" s="18"/>
      <c r="E22" s="16"/>
      <c r="F22" s="16"/>
      <c r="G22" s="16"/>
      <c r="H22" s="13"/>
      <c r="I22" s="13"/>
      <c r="J22" s="13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25">
      <c r="A23" s="13"/>
      <c r="B23" s="13"/>
      <c r="C23" s="20"/>
      <c r="D23" s="18"/>
      <c r="E23" s="16"/>
      <c r="F23" s="16"/>
      <c r="G23" s="16"/>
      <c r="H23" s="13"/>
      <c r="I23" s="13"/>
      <c r="J23" s="13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25">
      <c r="A24" s="13"/>
      <c r="B24" s="13"/>
      <c r="C24" s="13"/>
      <c r="D24" s="13"/>
      <c r="E24" s="13"/>
      <c r="F24" s="16"/>
      <c r="G24" s="16"/>
      <c r="H24" s="13"/>
      <c r="I24" s="13"/>
      <c r="J24" s="13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25">
      <c r="A25" s="13"/>
      <c r="B25" s="13"/>
      <c r="C25" s="13"/>
      <c r="D25" s="13"/>
      <c r="E25" s="13"/>
      <c r="F25" s="16"/>
      <c r="G25" s="16"/>
      <c r="H25" s="13"/>
      <c r="I25" s="13"/>
      <c r="J25" s="13"/>
      <c r="K25" s="16"/>
      <c r="L25" s="16"/>
      <c r="M25" s="16"/>
      <c r="N25" s="16"/>
      <c r="O25" s="16"/>
      <c r="P25" s="16"/>
      <c r="Q25" s="16"/>
      <c r="R25" s="16"/>
      <c r="S25" s="16"/>
    </row>
    <row r="36" spans="3:8" ht="15.75" thickBot="1" x14ac:dyDescent="0.3"/>
    <row r="37" spans="3:8" ht="15.75" thickBot="1" x14ac:dyDescent="0.3">
      <c r="C37" s="62" t="s">
        <v>59</v>
      </c>
      <c r="D37" s="63"/>
      <c r="E37" s="63"/>
      <c r="F37" s="63"/>
      <c r="G37" s="63"/>
      <c r="H37" s="64"/>
    </row>
    <row r="77" spans="6:9" x14ac:dyDescent="0.25">
      <c r="F77" s="23"/>
      <c r="G77" s="21"/>
      <c r="H77" s="21"/>
      <c r="I77" s="21"/>
    </row>
    <row r="78" spans="6:9" x14ac:dyDescent="0.25">
      <c r="F78" s="23"/>
      <c r="G78" s="21"/>
      <c r="H78" s="21"/>
      <c r="I78" s="21"/>
    </row>
  </sheetData>
  <mergeCells count="11">
    <mergeCell ref="C37:H37"/>
    <mergeCell ref="S17:S19"/>
    <mergeCell ref="C16:R16"/>
    <mergeCell ref="A17:A19"/>
    <mergeCell ref="B17:B19"/>
    <mergeCell ref="C17:C19"/>
    <mergeCell ref="D17:D19"/>
    <mergeCell ref="E17:E19"/>
    <mergeCell ref="F17:J17"/>
    <mergeCell ref="K17:K19"/>
    <mergeCell ref="L17:R17"/>
  </mergeCells>
  <pageMargins left="0.11811023622047245" right="0.11811023622047245" top="0.39370078740157483" bottom="0.35433070866141736" header="0.11811023622047245" footer="0.31496062992125984"/>
  <pageSetup paperSize="5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0AD1-FBD8-4681-AF64-6EC4A3D54248}">
  <dimension ref="A1:S36"/>
  <sheetViews>
    <sheetView workbookViewId="0">
      <selection activeCell="O5" sqref="O5"/>
    </sheetView>
  </sheetViews>
  <sheetFormatPr baseColWidth="10" defaultRowHeight="15" x14ac:dyDescent="0.25"/>
  <cols>
    <col min="1" max="1" width="6.85546875" customWidth="1"/>
    <col min="2" max="2" width="31.42578125" customWidth="1"/>
    <col min="3" max="3" width="11.42578125" bestFit="1" customWidth="1"/>
    <col min="4" max="4" width="9.85546875" customWidth="1"/>
    <col min="5" max="5" width="13.5703125" customWidth="1"/>
    <col min="6" max="6" width="11.7109375" customWidth="1"/>
    <col min="7" max="7" width="12.85546875" bestFit="1" customWidth="1"/>
    <col min="8" max="8" width="11.5703125" bestFit="1" customWidth="1"/>
    <col min="9" max="9" width="10.140625" bestFit="1" customWidth="1"/>
    <col min="10" max="10" width="9.7109375" bestFit="1" customWidth="1"/>
    <col min="11" max="11" width="13.140625" bestFit="1" customWidth="1"/>
    <col min="12" max="12" width="11.5703125" bestFit="1" customWidth="1"/>
    <col min="13" max="14" width="10.5703125" bestFit="1" customWidth="1"/>
    <col min="15" max="15" width="12" bestFit="1" customWidth="1"/>
    <col min="16" max="16" width="10.28515625" customWidth="1"/>
    <col min="17" max="17" width="10.85546875" customWidth="1"/>
    <col min="18" max="18" width="14" customWidth="1"/>
    <col min="19" max="19" width="14.42578125" customWidth="1"/>
  </cols>
  <sheetData>
    <row r="1" spans="1:19" ht="15.75" thickBot="1" x14ac:dyDescent="0.3"/>
    <row r="2" spans="1:19" ht="21" thickBot="1" x14ac:dyDescent="0.35">
      <c r="C2" s="68" t="s">
        <v>23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0"/>
      <c r="S2" s="19">
        <v>45930</v>
      </c>
    </row>
    <row r="3" spans="1:19" ht="30" customHeight="1" thickBot="1" x14ac:dyDescent="0.3">
      <c r="A3" s="71" t="s">
        <v>0</v>
      </c>
      <c r="B3" s="71" t="s">
        <v>1</v>
      </c>
      <c r="C3" s="71" t="s">
        <v>12</v>
      </c>
      <c r="D3" s="71" t="s">
        <v>2</v>
      </c>
      <c r="E3" s="93" t="s">
        <v>3</v>
      </c>
      <c r="F3" s="96" t="s">
        <v>4</v>
      </c>
      <c r="G3" s="97"/>
      <c r="H3" s="97"/>
      <c r="I3" s="97"/>
      <c r="J3" s="98"/>
      <c r="K3" s="71" t="s">
        <v>7</v>
      </c>
      <c r="L3" s="90" t="s">
        <v>8</v>
      </c>
      <c r="M3" s="91"/>
      <c r="N3" s="91"/>
      <c r="O3" s="91"/>
      <c r="P3" s="91"/>
      <c r="Q3" s="91"/>
      <c r="R3" s="92"/>
      <c r="S3" s="87" t="s">
        <v>18</v>
      </c>
    </row>
    <row r="4" spans="1:19" ht="39" x14ac:dyDescent="0.25">
      <c r="A4" s="72"/>
      <c r="B4" s="72"/>
      <c r="C4" s="72"/>
      <c r="D4" s="72"/>
      <c r="E4" s="94"/>
      <c r="F4" s="2" t="s">
        <v>5</v>
      </c>
      <c r="G4" s="1" t="s">
        <v>6</v>
      </c>
      <c r="H4" s="1" t="s">
        <v>19</v>
      </c>
      <c r="I4" s="1" t="s">
        <v>15</v>
      </c>
      <c r="J4" s="3" t="s">
        <v>16</v>
      </c>
      <c r="K4" s="94"/>
      <c r="L4" s="8" t="s">
        <v>9</v>
      </c>
      <c r="M4" s="9" t="s">
        <v>10</v>
      </c>
      <c r="N4" s="9" t="s">
        <v>11</v>
      </c>
      <c r="O4" s="9" t="s">
        <v>56</v>
      </c>
      <c r="P4" s="9" t="s">
        <v>56</v>
      </c>
      <c r="Q4" s="9" t="s">
        <v>13</v>
      </c>
      <c r="R4" s="10" t="s">
        <v>17</v>
      </c>
      <c r="S4" s="88"/>
    </row>
    <row r="5" spans="1:19" ht="15.75" thickBot="1" x14ac:dyDescent="0.3">
      <c r="A5" s="73"/>
      <c r="B5" s="73"/>
      <c r="C5" s="73"/>
      <c r="D5" s="73"/>
      <c r="E5" s="95"/>
      <c r="F5" s="4">
        <v>8.3299999999999999E-2</v>
      </c>
      <c r="G5" s="5">
        <v>0.01</v>
      </c>
      <c r="H5" s="6"/>
      <c r="I5" s="6"/>
      <c r="J5" s="7"/>
      <c r="K5" s="95"/>
      <c r="L5" s="11">
        <v>0.11</v>
      </c>
      <c r="M5" s="5">
        <v>0.03</v>
      </c>
      <c r="N5" s="12">
        <v>2.7E-2</v>
      </c>
      <c r="O5" s="12">
        <v>3.0000000000000001E-3</v>
      </c>
      <c r="P5" s="12">
        <v>5.0000000000000001E-3</v>
      </c>
      <c r="Q5" s="5">
        <v>0.02</v>
      </c>
      <c r="R5" s="47">
        <f>SUM(L5:Q5)</f>
        <v>0.19500000000000001</v>
      </c>
      <c r="S5" s="89"/>
    </row>
    <row r="6" spans="1:19" x14ac:dyDescent="0.25">
      <c r="A6" s="14"/>
      <c r="B6" s="14"/>
      <c r="C6" s="15"/>
      <c r="D6" s="17"/>
      <c r="E6" s="16"/>
      <c r="F6" s="16">
        <f>E6*F5</f>
        <v>0</v>
      </c>
      <c r="G6" s="16">
        <f>E6*INT(($S$2-C6)/365)*$G$5</f>
        <v>0</v>
      </c>
      <c r="H6" s="14"/>
      <c r="I6" s="14"/>
      <c r="J6" s="14"/>
      <c r="K6" s="16">
        <f>SUM(E6:J6)</f>
        <v>0</v>
      </c>
      <c r="L6" s="16">
        <f>$K6*$L$5</f>
        <v>0</v>
      </c>
      <c r="M6" s="16">
        <f>$K6*$M$5</f>
        <v>0</v>
      </c>
      <c r="N6" s="16">
        <f>$K6*$N$5</f>
        <v>0</v>
      </c>
      <c r="O6" s="16">
        <f>$K6*$O$5</f>
        <v>0</v>
      </c>
      <c r="P6" s="16">
        <f>$K6*$P$5</f>
        <v>0</v>
      </c>
      <c r="Q6" s="16">
        <f>$K6*$Q$5</f>
        <v>0</v>
      </c>
      <c r="R6" s="16">
        <f>SUM(L6:Q6)</f>
        <v>0</v>
      </c>
      <c r="S6" s="16">
        <f>K6-R6</f>
        <v>0</v>
      </c>
    </row>
    <row r="7" spans="1:19" x14ac:dyDescent="0.25">
      <c r="A7" s="13"/>
      <c r="B7" s="13"/>
      <c r="C7" s="20"/>
      <c r="D7" s="18"/>
      <c r="E7" s="16"/>
      <c r="F7" s="16">
        <f t="shared" ref="F7:F20" si="0">E7*$F$5</f>
        <v>0</v>
      </c>
      <c r="G7" s="16">
        <f>E7*INT(($S$2-C7)/365)*$G$5</f>
        <v>0</v>
      </c>
      <c r="H7" s="24"/>
      <c r="I7" s="13"/>
      <c r="J7" s="13"/>
      <c r="K7" s="16">
        <f>SUM(E7:J7)</f>
        <v>0</v>
      </c>
      <c r="L7" s="16">
        <f t="shared" ref="L7:L20" si="1">$K7*$L$5</f>
        <v>0</v>
      </c>
      <c r="M7" s="16">
        <f t="shared" ref="M7:M20" si="2">$K7*$M$5</f>
        <v>0</v>
      </c>
      <c r="N7" s="16">
        <f t="shared" ref="N7:N20" si="3">$K7*$N$5</f>
        <v>0</v>
      </c>
      <c r="O7" s="16">
        <f t="shared" ref="O7:O20" si="4">$K7*$O$5</f>
        <v>0</v>
      </c>
      <c r="P7" s="16">
        <f t="shared" ref="P7:P20" si="5">$K7*$P$5</f>
        <v>0</v>
      </c>
      <c r="Q7" s="16">
        <f t="shared" ref="Q7:Q20" si="6">$K7*$Q$5</f>
        <v>0</v>
      </c>
      <c r="R7" s="16">
        <f t="shared" ref="R7:R20" si="7">SUM(L7:Q7)</f>
        <v>0</v>
      </c>
      <c r="S7" s="16">
        <f t="shared" ref="S7:S20" si="8">K7-R7</f>
        <v>0</v>
      </c>
    </row>
    <row r="8" spans="1:19" x14ac:dyDescent="0.25">
      <c r="A8" s="13"/>
      <c r="B8" s="13"/>
      <c r="C8" s="20"/>
      <c r="D8" s="18"/>
      <c r="E8" s="16"/>
      <c r="F8" s="16">
        <f t="shared" si="0"/>
        <v>0</v>
      </c>
      <c r="G8" s="16">
        <f t="shared" ref="G8:G9" si="9">E8*INT(($S$2-C8)/365)*$G$5</f>
        <v>0</v>
      </c>
      <c r="I8" s="13"/>
      <c r="J8" s="13"/>
      <c r="K8" s="16">
        <f t="shared" ref="K8:K20" si="10">SUM(E8:J8)</f>
        <v>0</v>
      </c>
      <c r="L8" s="16">
        <f t="shared" si="1"/>
        <v>0</v>
      </c>
      <c r="M8" s="16">
        <f t="shared" si="2"/>
        <v>0</v>
      </c>
      <c r="N8" s="16">
        <f t="shared" si="3"/>
        <v>0</v>
      </c>
      <c r="O8" s="16">
        <f t="shared" si="4"/>
        <v>0</v>
      </c>
      <c r="P8" s="16">
        <f t="shared" si="5"/>
        <v>0</v>
      </c>
      <c r="Q8" s="16">
        <f t="shared" si="6"/>
        <v>0</v>
      </c>
      <c r="R8" s="16">
        <f t="shared" si="7"/>
        <v>0</v>
      </c>
      <c r="S8" s="16">
        <f t="shared" si="8"/>
        <v>0</v>
      </c>
    </row>
    <row r="9" spans="1:19" x14ac:dyDescent="0.25">
      <c r="A9" s="13"/>
      <c r="B9" s="13"/>
      <c r="C9" s="20"/>
      <c r="D9" s="18"/>
      <c r="E9" s="16"/>
      <c r="F9" s="16">
        <f t="shared" si="0"/>
        <v>0</v>
      </c>
      <c r="G9" s="16">
        <f t="shared" si="9"/>
        <v>0</v>
      </c>
      <c r="H9" s="24"/>
      <c r="I9" s="13"/>
      <c r="J9" s="13"/>
      <c r="K9" s="16">
        <f t="shared" si="10"/>
        <v>0</v>
      </c>
      <c r="L9" s="16">
        <f t="shared" si="1"/>
        <v>0</v>
      </c>
      <c r="M9" s="16">
        <f t="shared" si="2"/>
        <v>0</v>
      </c>
      <c r="N9" s="16">
        <f t="shared" si="3"/>
        <v>0</v>
      </c>
      <c r="O9" s="16">
        <f t="shared" si="4"/>
        <v>0</v>
      </c>
      <c r="P9" s="16">
        <f t="shared" si="5"/>
        <v>0</v>
      </c>
      <c r="Q9" s="16">
        <f t="shared" si="6"/>
        <v>0</v>
      </c>
      <c r="R9" s="16">
        <f t="shared" si="7"/>
        <v>0</v>
      </c>
      <c r="S9" s="16">
        <f t="shared" si="8"/>
        <v>0</v>
      </c>
    </row>
    <row r="10" spans="1:19" x14ac:dyDescent="0.25">
      <c r="A10" s="13"/>
      <c r="B10" s="13"/>
      <c r="C10" s="13"/>
      <c r="D10" s="18"/>
      <c r="E10" s="13"/>
      <c r="F10" s="16">
        <f t="shared" si="0"/>
        <v>0</v>
      </c>
      <c r="G10" s="16">
        <f t="shared" ref="G10:G20" si="11">E10*(INT($S$2-C10)/365)*$G$5</f>
        <v>0</v>
      </c>
      <c r="H10" s="13"/>
      <c r="I10" s="13"/>
      <c r="J10" s="13"/>
      <c r="K10" s="16">
        <f t="shared" si="10"/>
        <v>0</v>
      </c>
      <c r="L10" s="16">
        <f t="shared" si="1"/>
        <v>0</v>
      </c>
      <c r="M10" s="16">
        <f t="shared" si="2"/>
        <v>0</v>
      </c>
      <c r="N10" s="16">
        <f t="shared" si="3"/>
        <v>0</v>
      </c>
      <c r="O10" s="16">
        <f t="shared" si="4"/>
        <v>0</v>
      </c>
      <c r="P10" s="16">
        <f t="shared" si="5"/>
        <v>0</v>
      </c>
      <c r="Q10" s="16">
        <f t="shared" si="6"/>
        <v>0</v>
      </c>
      <c r="R10" s="16">
        <f t="shared" si="7"/>
        <v>0</v>
      </c>
      <c r="S10" s="16">
        <f t="shared" si="8"/>
        <v>0</v>
      </c>
    </row>
    <row r="11" spans="1:19" x14ac:dyDescent="0.25">
      <c r="A11" s="13"/>
      <c r="B11" s="13"/>
      <c r="C11" s="13"/>
      <c r="D11" s="18"/>
      <c r="E11" s="13"/>
      <c r="F11" s="16">
        <f t="shared" si="0"/>
        <v>0</v>
      </c>
      <c r="G11" s="16">
        <f t="shared" si="11"/>
        <v>0</v>
      </c>
      <c r="H11" s="13"/>
      <c r="I11" s="13"/>
      <c r="J11" s="13"/>
      <c r="K11" s="16">
        <f t="shared" si="10"/>
        <v>0</v>
      </c>
      <c r="L11" s="16">
        <f t="shared" si="1"/>
        <v>0</v>
      </c>
      <c r="M11" s="16">
        <f t="shared" si="2"/>
        <v>0</v>
      </c>
      <c r="N11" s="16">
        <f t="shared" si="3"/>
        <v>0</v>
      </c>
      <c r="O11" s="16">
        <f t="shared" si="4"/>
        <v>0</v>
      </c>
      <c r="P11" s="16">
        <f t="shared" si="5"/>
        <v>0</v>
      </c>
      <c r="Q11" s="16">
        <f t="shared" si="6"/>
        <v>0</v>
      </c>
      <c r="R11" s="16">
        <f t="shared" si="7"/>
        <v>0</v>
      </c>
      <c r="S11" s="16">
        <f t="shared" si="8"/>
        <v>0</v>
      </c>
    </row>
    <row r="12" spans="1:19" x14ac:dyDescent="0.25">
      <c r="A12" s="13"/>
      <c r="B12" s="13"/>
      <c r="C12" s="13"/>
      <c r="D12" s="18"/>
      <c r="E12" s="13"/>
      <c r="F12" s="16">
        <f t="shared" si="0"/>
        <v>0</v>
      </c>
      <c r="G12" s="16">
        <f t="shared" si="11"/>
        <v>0</v>
      </c>
      <c r="H12" s="13"/>
      <c r="I12" s="13"/>
      <c r="J12" s="13"/>
      <c r="K12" s="16">
        <f t="shared" si="10"/>
        <v>0</v>
      </c>
      <c r="L12" s="16">
        <f t="shared" si="1"/>
        <v>0</v>
      </c>
      <c r="M12" s="16">
        <f t="shared" si="2"/>
        <v>0</v>
      </c>
      <c r="N12" s="16">
        <f t="shared" si="3"/>
        <v>0</v>
      </c>
      <c r="O12" s="16">
        <f t="shared" si="4"/>
        <v>0</v>
      </c>
      <c r="P12" s="16">
        <f t="shared" si="5"/>
        <v>0</v>
      </c>
      <c r="Q12" s="16">
        <f t="shared" si="6"/>
        <v>0</v>
      </c>
      <c r="R12" s="16">
        <f t="shared" si="7"/>
        <v>0</v>
      </c>
      <c r="S12" s="16">
        <f t="shared" si="8"/>
        <v>0</v>
      </c>
    </row>
    <row r="13" spans="1:19" x14ac:dyDescent="0.25">
      <c r="A13" s="13"/>
      <c r="B13" s="13"/>
      <c r="C13" s="13"/>
      <c r="D13" s="18"/>
      <c r="E13" s="13"/>
      <c r="F13" s="16">
        <f t="shared" si="0"/>
        <v>0</v>
      </c>
      <c r="G13" s="16">
        <f t="shared" si="11"/>
        <v>0</v>
      </c>
      <c r="H13" s="13"/>
      <c r="I13" s="13"/>
      <c r="J13" s="13"/>
      <c r="K13" s="16">
        <f t="shared" si="10"/>
        <v>0</v>
      </c>
      <c r="L13" s="16">
        <f t="shared" si="1"/>
        <v>0</v>
      </c>
      <c r="M13" s="16">
        <f t="shared" si="2"/>
        <v>0</v>
      </c>
      <c r="N13" s="16">
        <f t="shared" si="3"/>
        <v>0</v>
      </c>
      <c r="O13" s="16">
        <f t="shared" si="4"/>
        <v>0</v>
      </c>
      <c r="P13" s="16">
        <f t="shared" si="5"/>
        <v>0</v>
      </c>
      <c r="Q13" s="16">
        <f t="shared" si="6"/>
        <v>0</v>
      </c>
      <c r="R13" s="16">
        <f t="shared" si="7"/>
        <v>0</v>
      </c>
      <c r="S13" s="16">
        <f t="shared" si="8"/>
        <v>0</v>
      </c>
    </row>
    <row r="14" spans="1:19" x14ac:dyDescent="0.25">
      <c r="A14" s="13"/>
      <c r="B14" s="13"/>
      <c r="C14" s="13"/>
      <c r="D14" s="18"/>
      <c r="E14" s="13"/>
      <c r="F14" s="16">
        <f t="shared" si="0"/>
        <v>0</v>
      </c>
      <c r="G14" s="16">
        <f t="shared" si="11"/>
        <v>0</v>
      </c>
      <c r="H14" s="13"/>
      <c r="I14" s="13"/>
      <c r="J14" s="13"/>
      <c r="K14" s="16">
        <f t="shared" si="10"/>
        <v>0</v>
      </c>
      <c r="L14" s="16">
        <f t="shared" si="1"/>
        <v>0</v>
      </c>
      <c r="M14" s="16">
        <f t="shared" si="2"/>
        <v>0</v>
      </c>
      <c r="N14" s="16">
        <f t="shared" si="3"/>
        <v>0</v>
      </c>
      <c r="O14" s="16">
        <f t="shared" si="4"/>
        <v>0</v>
      </c>
      <c r="P14" s="16">
        <f t="shared" si="5"/>
        <v>0</v>
      </c>
      <c r="Q14" s="16">
        <f t="shared" si="6"/>
        <v>0</v>
      </c>
      <c r="R14" s="16">
        <f t="shared" si="7"/>
        <v>0</v>
      </c>
      <c r="S14" s="16">
        <f t="shared" si="8"/>
        <v>0</v>
      </c>
    </row>
    <row r="15" spans="1:19" x14ac:dyDescent="0.25">
      <c r="A15" s="13"/>
      <c r="B15" s="13"/>
      <c r="C15" s="13"/>
      <c r="D15" s="18"/>
      <c r="E15" s="13"/>
      <c r="F15" s="16">
        <f t="shared" si="0"/>
        <v>0</v>
      </c>
      <c r="G15" s="16">
        <f t="shared" si="11"/>
        <v>0</v>
      </c>
      <c r="H15" s="13"/>
      <c r="I15" s="13"/>
      <c r="J15" s="13"/>
      <c r="K15" s="16">
        <f t="shared" si="10"/>
        <v>0</v>
      </c>
      <c r="L15" s="16">
        <f t="shared" si="1"/>
        <v>0</v>
      </c>
      <c r="M15" s="16">
        <f t="shared" si="2"/>
        <v>0</v>
      </c>
      <c r="N15" s="16">
        <f t="shared" si="3"/>
        <v>0</v>
      </c>
      <c r="O15" s="16">
        <f t="shared" si="4"/>
        <v>0</v>
      </c>
      <c r="P15" s="16">
        <f t="shared" si="5"/>
        <v>0</v>
      </c>
      <c r="Q15" s="16">
        <f t="shared" si="6"/>
        <v>0</v>
      </c>
      <c r="R15" s="16">
        <f t="shared" si="7"/>
        <v>0</v>
      </c>
      <c r="S15" s="16">
        <f t="shared" si="8"/>
        <v>0</v>
      </c>
    </row>
    <row r="16" spans="1:19" x14ac:dyDescent="0.25">
      <c r="A16" s="13"/>
      <c r="B16" s="13"/>
      <c r="C16" s="13"/>
      <c r="D16" s="18"/>
      <c r="E16" s="13"/>
      <c r="F16" s="16">
        <f t="shared" si="0"/>
        <v>0</v>
      </c>
      <c r="G16" s="16">
        <f t="shared" si="11"/>
        <v>0</v>
      </c>
      <c r="H16" s="13"/>
      <c r="I16" s="13"/>
      <c r="J16" s="13"/>
      <c r="K16" s="16">
        <f t="shared" si="10"/>
        <v>0</v>
      </c>
      <c r="L16" s="16">
        <f t="shared" si="1"/>
        <v>0</v>
      </c>
      <c r="M16" s="16">
        <f t="shared" si="2"/>
        <v>0</v>
      </c>
      <c r="N16" s="16">
        <f t="shared" si="3"/>
        <v>0</v>
      </c>
      <c r="O16" s="16">
        <f t="shared" si="4"/>
        <v>0</v>
      </c>
      <c r="P16" s="16">
        <f t="shared" si="5"/>
        <v>0</v>
      </c>
      <c r="Q16" s="16">
        <f t="shared" si="6"/>
        <v>0</v>
      </c>
      <c r="R16" s="16">
        <f t="shared" si="7"/>
        <v>0</v>
      </c>
      <c r="S16" s="16">
        <f t="shared" si="8"/>
        <v>0</v>
      </c>
    </row>
    <row r="17" spans="1:19" x14ac:dyDescent="0.25">
      <c r="A17" s="13"/>
      <c r="B17" s="13"/>
      <c r="C17" s="13"/>
      <c r="D17" s="18"/>
      <c r="E17" s="13"/>
      <c r="F17" s="16">
        <f t="shared" si="0"/>
        <v>0</v>
      </c>
      <c r="G17" s="16">
        <f t="shared" si="11"/>
        <v>0</v>
      </c>
      <c r="H17" s="13"/>
      <c r="I17" s="13"/>
      <c r="J17" s="13"/>
      <c r="K17" s="16">
        <f t="shared" si="10"/>
        <v>0</v>
      </c>
      <c r="L17" s="16">
        <f t="shared" si="1"/>
        <v>0</v>
      </c>
      <c r="M17" s="16">
        <f t="shared" si="2"/>
        <v>0</v>
      </c>
      <c r="N17" s="16">
        <f t="shared" si="3"/>
        <v>0</v>
      </c>
      <c r="O17" s="16">
        <f t="shared" si="4"/>
        <v>0</v>
      </c>
      <c r="P17" s="16">
        <f t="shared" si="5"/>
        <v>0</v>
      </c>
      <c r="Q17" s="16">
        <f t="shared" si="6"/>
        <v>0</v>
      </c>
      <c r="R17" s="16">
        <f t="shared" si="7"/>
        <v>0</v>
      </c>
      <c r="S17" s="16">
        <f t="shared" si="8"/>
        <v>0</v>
      </c>
    </row>
    <row r="18" spans="1:19" x14ac:dyDescent="0.25">
      <c r="A18" s="13"/>
      <c r="B18" s="13"/>
      <c r="C18" s="13"/>
      <c r="D18" s="18"/>
      <c r="E18" s="13"/>
      <c r="F18" s="16">
        <f t="shared" si="0"/>
        <v>0</v>
      </c>
      <c r="G18" s="16">
        <f t="shared" si="11"/>
        <v>0</v>
      </c>
      <c r="H18" s="13"/>
      <c r="I18" s="13"/>
      <c r="J18" s="13"/>
      <c r="K18" s="16">
        <f t="shared" si="10"/>
        <v>0</v>
      </c>
      <c r="L18" s="16">
        <f t="shared" si="1"/>
        <v>0</v>
      </c>
      <c r="M18" s="16">
        <f t="shared" si="2"/>
        <v>0</v>
      </c>
      <c r="N18" s="16">
        <f t="shared" si="3"/>
        <v>0</v>
      </c>
      <c r="O18" s="16">
        <f t="shared" si="4"/>
        <v>0</v>
      </c>
      <c r="P18" s="16">
        <f t="shared" si="5"/>
        <v>0</v>
      </c>
      <c r="Q18" s="16">
        <f t="shared" si="6"/>
        <v>0</v>
      </c>
      <c r="R18" s="16">
        <f t="shared" si="7"/>
        <v>0</v>
      </c>
      <c r="S18" s="16">
        <f t="shared" si="8"/>
        <v>0</v>
      </c>
    </row>
    <row r="19" spans="1:19" x14ac:dyDescent="0.25">
      <c r="A19" s="13"/>
      <c r="B19" s="13"/>
      <c r="C19" s="13"/>
      <c r="D19" s="13"/>
      <c r="E19" s="13"/>
      <c r="F19" s="16">
        <f t="shared" si="0"/>
        <v>0</v>
      </c>
      <c r="G19" s="16">
        <f t="shared" si="11"/>
        <v>0</v>
      </c>
      <c r="H19" s="13"/>
      <c r="I19" s="13"/>
      <c r="J19" s="13"/>
      <c r="K19" s="16">
        <f t="shared" si="10"/>
        <v>0</v>
      </c>
      <c r="L19" s="16">
        <f t="shared" si="1"/>
        <v>0</v>
      </c>
      <c r="M19" s="16">
        <f t="shared" si="2"/>
        <v>0</v>
      </c>
      <c r="N19" s="16">
        <f t="shared" si="3"/>
        <v>0</v>
      </c>
      <c r="O19" s="16">
        <f t="shared" si="4"/>
        <v>0</v>
      </c>
      <c r="P19" s="16">
        <f t="shared" si="5"/>
        <v>0</v>
      </c>
      <c r="Q19" s="16">
        <f t="shared" si="6"/>
        <v>0</v>
      </c>
      <c r="R19" s="16">
        <f t="shared" si="7"/>
        <v>0</v>
      </c>
      <c r="S19" s="16">
        <f t="shared" si="8"/>
        <v>0</v>
      </c>
    </row>
    <row r="20" spans="1:19" x14ac:dyDescent="0.25">
      <c r="A20" s="13"/>
      <c r="B20" s="13"/>
      <c r="C20" s="13"/>
      <c r="D20" s="13"/>
      <c r="E20" s="13"/>
      <c r="F20" s="16">
        <f t="shared" si="0"/>
        <v>0</v>
      </c>
      <c r="G20" s="16">
        <f t="shared" si="11"/>
        <v>0</v>
      </c>
      <c r="H20" s="13"/>
      <c r="I20" s="13"/>
      <c r="J20" s="13"/>
      <c r="K20" s="16">
        <f t="shared" si="10"/>
        <v>0</v>
      </c>
      <c r="L20" s="16">
        <f t="shared" si="1"/>
        <v>0</v>
      </c>
      <c r="M20" s="16">
        <f t="shared" si="2"/>
        <v>0</v>
      </c>
      <c r="N20" s="16">
        <f t="shared" si="3"/>
        <v>0</v>
      </c>
      <c r="O20" s="16">
        <f t="shared" si="4"/>
        <v>0</v>
      </c>
      <c r="P20" s="16">
        <f t="shared" si="5"/>
        <v>0</v>
      </c>
      <c r="Q20" s="16">
        <f t="shared" si="6"/>
        <v>0</v>
      </c>
      <c r="R20" s="16">
        <f t="shared" si="7"/>
        <v>0</v>
      </c>
      <c r="S20" s="16">
        <f t="shared" si="8"/>
        <v>0</v>
      </c>
    </row>
    <row r="23" spans="1:19" ht="30" x14ac:dyDescent="0.25">
      <c r="F23" s="86" t="s">
        <v>7</v>
      </c>
      <c r="G23" s="22" t="s">
        <v>20</v>
      </c>
      <c r="H23" s="22" t="s">
        <v>21</v>
      </c>
      <c r="I23" s="22" t="s">
        <v>22</v>
      </c>
    </row>
    <row r="24" spans="1:19" x14ac:dyDescent="0.25">
      <c r="F24" s="86"/>
      <c r="G24">
        <v>30</v>
      </c>
      <c r="H24">
        <v>25</v>
      </c>
    </row>
    <row r="25" spans="1:19" x14ac:dyDescent="0.25">
      <c r="F25" s="23">
        <f>E6+F6+G6</f>
        <v>0</v>
      </c>
      <c r="G25" s="21">
        <f>F25/$G$24</f>
        <v>0</v>
      </c>
      <c r="H25" s="21">
        <f>F25/$H$24</f>
        <v>0</v>
      </c>
      <c r="I25" s="21">
        <f>H25-G25</f>
        <v>0</v>
      </c>
      <c r="K25" s="38"/>
    </row>
    <row r="26" spans="1:19" x14ac:dyDescent="0.25">
      <c r="F26" s="23">
        <f t="shared" ref="F26:F32" si="12">E7+F7+G7</f>
        <v>0</v>
      </c>
      <c r="G26" s="21">
        <f t="shared" ref="G26:G32" si="13">F26/$G$24</f>
        <v>0</v>
      </c>
      <c r="H26" s="21">
        <f t="shared" ref="H26:H32" si="14">F26/$H$24</f>
        <v>0</v>
      </c>
      <c r="I26" s="21">
        <f t="shared" ref="I26:I32" si="15">H26-G26</f>
        <v>0</v>
      </c>
    </row>
    <row r="27" spans="1:19" x14ac:dyDescent="0.25">
      <c r="F27" s="23">
        <f t="shared" si="12"/>
        <v>0</v>
      </c>
      <c r="G27" s="21">
        <f t="shared" si="13"/>
        <v>0</v>
      </c>
      <c r="H27" s="21">
        <f t="shared" si="14"/>
        <v>0</v>
      </c>
      <c r="I27" s="21">
        <f t="shared" si="15"/>
        <v>0</v>
      </c>
      <c r="O27">
        <f>S2-C7</f>
        <v>45930</v>
      </c>
    </row>
    <row r="28" spans="1:19" x14ac:dyDescent="0.25">
      <c r="F28" s="23">
        <f t="shared" si="12"/>
        <v>0</v>
      </c>
      <c r="G28" s="21">
        <f t="shared" si="13"/>
        <v>0</v>
      </c>
      <c r="H28" s="21">
        <f t="shared" si="14"/>
        <v>0</v>
      </c>
      <c r="I28" s="21">
        <f t="shared" si="15"/>
        <v>0</v>
      </c>
      <c r="O28">
        <f>O27/365</f>
        <v>125.83561643835617</v>
      </c>
    </row>
    <row r="29" spans="1:19" x14ac:dyDescent="0.25">
      <c r="F29" s="23">
        <f t="shared" si="12"/>
        <v>0</v>
      </c>
      <c r="G29" s="21">
        <f t="shared" si="13"/>
        <v>0</v>
      </c>
      <c r="H29" s="21">
        <f t="shared" si="14"/>
        <v>0</v>
      </c>
      <c r="I29" s="21">
        <f t="shared" si="15"/>
        <v>0</v>
      </c>
    </row>
    <row r="30" spans="1:19" x14ac:dyDescent="0.25">
      <c r="F30" s="23">
        <f t="shared" si="12"/>
        <v>0</v>
      </c>
      <c r="G30" s="21">
        <f t="shared" si="13"/>
        <v>0</v>
      </c>
      <c r="H30" s="21">
        <f t="shared" si="14"/>
        <v>0</v>
      </c>
      <c r="I30" s="21">
        <f t="shared" si="15"/>
        <v>0</v>
      </c>
    </row>
    <row r="31" spans="1:19" x14ac:dyDescent="0.25">
      <c r="F31" s="23">
        <f t="shared" si="12"/>
        <v>0</v>
      </c>
      <c r="G31" s="21">
        <f t="shared" si="13"/>
        <v>0</v>
      </c>
      <c r="H31" s="21">
        <f t="shared" si="14"/>
        <v>0</v>
      </c>
      <c r="I31" s="21">
        <f t="shared" si="15"/>
        <v>0</v>
      </c>
    </row>
    <row r="32" spans="1:19" x14ac:dyDescent="0.25">
      <c r="F32" s="23">
        <f t="shared" si="12"/>
        <v>0</v>
      </c>
      <c r="G32" s="21">
        <f t="shared" si="13"/>
        <v>0</v>
      </c>
      <c r="H32" s="21">
        <f t="shared" si="14"/>
        <v>0</v>
      </c>
      <c r="I32" s="21">
        <f t="shared" si="15"/>
        <v>0</v>
      </c>
    </row>
    <row r="36" spans="3:7" x14ac:dyDescent="0.25">
      <c r="C36" s="39" t="s">
        <v>5</v>
      </c>
      <c r="D36" s="39"/>
      <c r="E36" s="39">
        <v>100</v>
      </c>
      <c r="F36" s="39">
        <v>12</v>
      </c>
      <c r="G36" s="39">
        <f>E36/F36</f>
        <v>8.3333333333333339</v>
      </c>
    </row>
  </sheetData>
  <mergeCells count="11">
    <mergeCell ref="C2:R2"/>
    <mergeCell ref="F23:F24"/>
    <mergeCell ref="B3:B5"/>
    <mergeCell ref="A3:A5"/>
    <mergeCell ref="S3:S5"/>
    <mergeCell ref="L3:R3"/>
    <mergeCell ref="D3:D5"/>
    <mergeCell ref="E3:E5"/>
    <mergeCell ref="K3:K5"/>
    <mergeCell ref="C3:C5"/>
    <mergeCell ref="F3:J3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7449-6685-4996-BB89-2510171ECCBE}">
  <dimension ref="A1:P28"/>
  <sheetViews>
    <sheetView showGridLines="0" workbookViewId="0">
      <selection activeCell="J6" sqref="J6"/>
    </sheetView>
  </sheetViews>
  <sheetFormatPr baseColWidth="10" defaultRowHeight="15" x14ac:dyDescent="0.25"/>
  <cols>
    <col min="1" max="1" width="28.42578125" customWidth="1"/>
    <col min="2" max="2" width="13.140625" bestFit="1" customWidth="1"/>
    <col min="3" max="3" width="13.28515625" customWidth="1"/>
    <col min="4" max="4" width="11.5703125" bestFit="1" customWidth="1"/>
    <col min="5" max="5" width="10" bestFit="1" customWidth="1"/>
    <col min="6" max="6" width="13.140625" bestFit="1" customWidth="1"/>
    <col min="7" max="7" width="11.5703125" bestFit="1" customWidth="1"/>
    <col min="8" max="8" width="10.5703125" bestFit="1" customWidth="1"/>
    <col min="9" max="9" width="11.140625" customWidth="1"/>
    <col min="10" max="10" width="12.28515625" customWidth="1"/>
    <col min="11" max="11" width="11.42578125" customWidth="1"/>
    <col min="12" max="12" width="13.28515625" customWidth="1"/>
    <col min="13" max="13" width="14" customWidth="1"/>
    <col min="14" max="14" width="13.140625" bestFit="1" customWidth="1"/>
    <col min="15" max="15" width="10.42578125" customWidth="1"/>
    <col min="16" max="16" width="10.5703125" customWidth="1"/>
  </cols>
  <sheetData>
    <row r="1" spans="1:16" ht="15.75" thickBot="1" x14ac:dyDescent="0.3"/>
    <row r="2" spans="1:16" ht="21" thickBot="1" x14ac:dyDescent="0.35">
      <c r="B2" s="68" t="s">
        <v>23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19"/>
    </row>
    <row r="3" spans="1:16" ht="21" thickBot="1" x14ac:dyDescent="0.35">
      <c r="B3" s="68" t="s">
        <v>32</v>
      </c>
      <c r="C3" s="69"/>
      <c r="D3" s="45"/>
      <c r="E3" s="45"/>
      <c r="F3" s="45"/>
      <c r="G3" s="45" t="s">
        <v>33</v>
      </c>
      <c r="H3" s="45"/>
      <c r="I3" s="45"/>
      <c r="J3" s="45"/>
      <c r="K3" s="45"/>
      <c r="L3" s="45"/>
      <c r="M3" s="46"/>
      <c r="N3" s="19"/>
      <c r="P3" s="19">
        <v>45930</v>
      </c>
    </row>
    <row r="4" spans="1:16" ht="30" customHeight="1" thickBot="1" x14ac:dyDescent="0.3">
      <c r="A4" s="71" t="s">
        <v>1</v>
      </c>
      <c r="B4" s="93" t="s">
        <v>3</v>
      </c>
      <c r="C4" s="96" t="s">
        <v>4</v>
      </c>
      <c r="D4" s="97"/>
      <c r="E4" s="98"/>
      <c r="F4" s="71" t="s">
        <v>7</v>
      </c>
      <c r="G4" s="90" t="s">
        <v>8</v>
      </c>
      <c r="H4" s="91"/>
      <c r="I4" s="91"/>
      <c r="J4" s="91"/>
      <c r="K4" s="91"/>
      <c r="L4" s="91"/>
      <c r="M4" s="92"/>
      <c r="N4" s="87" t="s">
        <v>18</v>
      </c>
      <c r="O4" s="48"/>
      <c r="P4" s="48"/>
    </row>
    <row r="5" spans="1:16" ht="39" x14ac:dyDescent="0.25">
      <c r="A5" s="72"/>
      <c r="B5" s="94"/>
      <c r="C5" s="2" t="s">
        <v>5</v>
      </c>
      <c r="D5" s="1" t="s">
        <v>6</v>
      </c>
      <c r="E5" s="3" t="s">
        <v>34</v>
      </c>
      <c r="F5" s="94"/>
      <c r="G5" s="8" t="s">
        <v>9</v>
      </c>
      <c r="H5" s="9" t="s">
        <v>10</v>
      </c>
      <c r="I5" s="9" t="s">
        <v>11</v>
      </c>
      <c r="J5" s="9" t="s">
        <v>56</v>
      </c>
      <c r="K5" s="9" t="s">
        <v>24</v>
      </c>
      <c r="L5" s="9" t="s">
        <v>35</v>
      </c>
      <c r="M5" s="10" t="s">
        <v>17</v>
      </c>
      <c r="N5" s="88"/>
      <c r="O5" s="49" t="s">
        <v>36</v>
      </c>
      <c r="P5" s="49" t="s">
        <v>37</v>
      </c>
    </row>
    <row r="6" spans="1:16" ht="15.75" thickBot="1" x14ac:dyDescent="0.3">
      <c r="A6" s="73"/>
      <c r="B6" s="95"/>
      <c r="C6" s="4">
        <v>8.3299999999999999E-2</v>
      </c>
      <c r="D6" s="5">
        <v>0.01</v>
      </c>
      <c r="E6" s="7"/>
      <c r="F6" s="95"/>
      <c r="G6" s="11">
        <v>0.11</v>
      </c>
      <c r="H6" s="5">
        <v>0.03</v>
      </c>
      <c r="I6" s="12">
        <v>2.7E-2</v>
      </c>
      <c r="J6" s="12">
        <v>3.0000000000000001E-3</v>
      </c>
      <c r="K6" s="12">
        <v>5.0000000000000001E-3</v>
      </c>
      <c r="L6" s="5">
        <v>0.02</v>
      </c>
      <c r="M6" s="47">
        <f>SUM(G6:L6)</f>
        <v>0.19500000000000001</v>
      </c>
      <c r="N6" s="89"/>
      <c r="O6" s="50"/>
      <c r="P6" s="50"/>
    </row>
    <row r="7" spans="1:16" x14ac:dyDescent="0.25">
      <c r="A7" s="15"/>
      <c r="B7" s="16"/>
      <c r="C7" s="16">
        <f>B7*$C$6</f>
        <v>0</v>
      </c>
      <c r="D7" s="16">
        <f>B7*INT(($P$3-A7)/365)*$D$6</f>
        <v>0</v>
      </c>
      <c r="E7" s="14"/>
      <c r="F7" s="16">
        <f>SUM(B7:E7)</f>
        <v>0</v>
      </c>
      <c r="G7" s="16">
        <f>$F7*G6</f>
        <v>0</v>
      </c>
      <c r="H7" s="16">
        <f t="shared" ref="H7:M7" si="0">$F7*H6</f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>F7-M7</f>
        <v>0</v>
      </c>
      <c r="O7" s="16"/>
      <c r="P7" s="16"/>
    </row>
    <row r="8" spans="1:16" x14ac:dyDescent="0.25">
      <c r="A8" s="20"/>
      <c r="B8" s="16"/>
      <c r="C8" s="16">
        <f>B8*$C$6</f>
        <v>0</v>
      </c>
      <c r="D8" s="16">
        <f>B8*INT(($P$3-A8)/365)*$D$6</f>
        <v>0</v>
      </c>
      <c r="E8" s="13"/>
      <c r="F8" s="16">
        <f>SUM(B8:E8)</f>
        <v>0</v>
      </c>
      <c r="G8" s="16">
        <f>$F8*G6</f>
        <v>0</v>
      </c>
      <c r="H8" s="16">
        <f t="shared" ref="H8:M8" si="1">$F8*H6</f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>F8-M8</f>
        <v>0</v>
      </c>
      <c r="O8" s="16"/>
      <c r="P8" s="16"/>
    </row>
    <row r="9" spans="1:16" x14ac:dyDescent="0.25">
      <c r="A9" s="13"/>
      <c r="B9" s="16"/>
      <c r="C9" s="16"/>
      <c r="D9" s="13"/>
      <c r="E9" s="1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5">
      <c r="A10" s="13"/>
      <c r="B10" s="16"/>
      <c r="C10" s="16"/>
      <c r="D10" s="13"/>
      <c r="E10" s="1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A11" s="13"/>
      <c r="B11" s="13"/>
      <c r="C11" s="16"/>
      <c r="D11" s="13"/>
      <c r="E11" s="1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5">
      <c r="A12" s="13"/>
      <c r="B12" s="13"/>
      <c r="C12" s="16"/>
      <c r="D12" s="13"/>
      <c r="E12" s="13"/>
      <c r="F12" s="16">
        <f>SUM(F7:F11)</f>
        <v>0</v>
      </c>
      <c r="G12" s="16">
        <f t="shared" ref="G12:M12" si="2">SUM(G7:G11)</f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>SUM(N7:N11)</f>
        <v>0</v>
      </c>
      <c r="O12" s="16"/>
      <c r="P12" s="16"/>
    </row>
    <row r="13" spans="1:16" ht="15.75" thickBot="1" x14ac:dyDescent="0.3"/>
    <row r="14" spans="1:16" ht="15.75" thickBot="1" x14ac:dyDescent="0.3">
      <c r="A14" s="62" t="s">
        <v>57</v>
      </c>
      <c r="B14" s="63"/>
      <c r="C14" s="64"/>
      <c r="D14" s="62" t="s">
        <v>58</v>
      </c>
      <c r="E14" s="63"/>
      <c r="F14" s="64"/>
    </row>
    <row r="15" spans="1:16" x14ac:dyDescent="0.25">
      <c r="A15" s="41" t="s">
        <v>9</v>
      </c>
      <c r="B15" s="59">
        <v>0.11</v>
      </c>
      <c r="C15" s="60">
        <f>1*G12</f>
        <v>0</v>
      </c>
      <c r="D15" s="61"/>
      <c r="E15" s="59">
        <v>0.1077</v>
      </c>
      <c r="F15" s="16">
        <f>1*'SUELDOS Y CONTR'!L21</f>
        <v>0</v>
      </c>
    </row>
    <row r="16" spans="1:16" x14ac:dyDescent="0.25">
      <c r="A16" s="1" t="s">
        <v>10</v>
      </c>
      <c r="B16" s="52">
        <v>0.03</v>
      </c>
      <c r="C16" s="55">
        <f>1*H12</f>
        <v>0</v>
      </c>
      <c r="D16" s="13"/>
      <c r="E16" s="52">
        <v>1.5900000000000001E-2</v>
      </c>
      <c r="F16" s="24">
        <f>1*'SUELDOS Y CONTR'!M21</f>
        <v>0</v>
      </c>
    </row>
    <row r="17" spans="1:12" x14ac:dyDescent="0.25">
      <c r="A17" s="1" t="s">
        <v>56</v>
      </c>
      <c r="B17" s="52">
        <v>3.0000000000000001E-3</v>
      </c>
      <c r="C17" s="54">
        <f>1*J12</f>
        <v>0</v>
      </c>
      <c r="D17" s="24"/>
      <c r="E17" s="52">
        <v>6.0000000000000001E-3</v>
      </c>
      <c r="F17" s="24">
        <f>1*'SUELDOS Y CONTR'!O21</f>
        <v>0</v>
      </c>
    </row>
    <row r="18" spans="1:12" x14ac:dyDescent="0.25">
      <c r="A18" s="1" t="s">
        <v>38</v>
      </c>
      <c r="B18" s="52"/>
      <c r="C18" s="54"/>
      <c r="D18" s="24"/>
      <c r="E18" s="52">
        <v>9.4000000000000004E-3</v>
      </c>
      <c r="F18" s="24">
        <f>1*'SUELDOS Y CONTR'!Q21</f>
        <v>0</v>
      </c>
    </row>
    <row r="19" spans="1:12" x14ac:dyDescent="0.25">
      <c r="A19" s="1" t="s">
        <v>39</v>
      </c>
      <c r="B19" s="52"/>
      <c r="C19" s="54"/>
      <c r="D19" s="24"/>
      <c r="E19" s="52">
        <v>4.7E-2</v>
      </c>
      <c r="F19" s="24">
        <f>1*'SUELDOS Y CONTR'!P21</f>
        <v>0</v>
      </c>
    </row>
    <row r="20" spans="1:12" x14ac:dyDescent="0.25">
      <c r="A20" s="1"/>
      <c r="B20" s="52"/>
      <c r="C20" s="54"/>
      <c r="D20" s="13" t="s">
        <v>43</v>
      </c>
      <c r="E20" s="52"/>
      <c r="F20" s="24"/>
      <c r="I20" s="13" t="s">
        <v>44</v>
      </c>
      <c r="J20" s="24">
        <f>1*F26</f>
        <v>0</v>
      </c>
    </row>
    <row r="21" spans="1:12" x14ac:dyDescent="0.25">
      <c r="A21" s="1" t="s">
        <v>40</v>
      </c>
      <c r="B21" s="52">
        <f>SUM(B15:B19)</f>
        <v>0.14300000000000002</v>
      </c>
      <c r="C21" s="54">
        <f>SUM(C15:C20)</f>
        <v>0</v>
      </c>
      <c r="D21" s="24" t="s">
        <v>47</v>
      </c>
      <c r="E21" s="52">
        <f>SUM(E15:E20)</f>
        <v>0.186</v>
      </c>
      <c r="F21" s="24">
        <f>SUM(F15:F20)</f>
        <v>0</v>
      </c>
      <c r="I21" s="13" t="s">
        <v>48</v>
      </c>
      <c r="J21" s="24">
        <f>F21+C21</f>
        <v>0</v>
      </c>
    </row>
    <row r="22" spans="1:12" x14ac:dyDescent="0.25">
      <c r="A22" s="1" t="s">
        <v>41</v>
      </c>
      <c r="B22" s="53">
        <v>2.7E-2</v>
      </c>
      <c r="C22" s="54">
        <f>I12</f>
        <v>0</v>
      </c>
      <c r="D22" s="13"/>
      <c r="E22" s="52">
        <v>5.3999999999999999E-2</v>
      </c>
      <c r="F22" s="24">
        <f>1*'SUELDOS Y CONTR'!N21</f>
        <v>0</v>
      </c>
      <c r="H22" t="s">
        <v>50</v>
      </c>
      <c r="I22" s="13" t="s">
        <v>49</v>
      </c>
      <c r="J22" s="57">
        <f>F22+C22</f>
        <v>0</v>
      </c>
      <c r="K22" s="13" t="s">
        <v>51</v>
      </c>
      <c r="L22" s="24">
        <f>J20+J21+J22</f>
        <v>0</v>
      </c>
    </row>
    <row r="23" spans="1:12" x14ac:dyDescent="0.25">
      <c r="A23" s="13"/>
      <c r="B23" s="52"/>
      <c r="C23" s="54"/>
      <c r="D23" s="24"/>
      <c r="E23" s="52"/>
      <c r="F23" s="24"/>
      <c r="K23" s="13" t="s">
        <v>42</v>
      </c>
      <c r="L23" s="24">
        <f>1*F24</f>
        <v>0</v>
      </c>
    </row>
    <row r="24" spans="1:12" x14ac:dyDescent="0.25">
      <c r="A24" s="1" t="s">
        <v>42</v>
      </c>
      <c r="B24" s="52"/>
      <c r="C24" s="54"/>
      <c r="D24" s="24"/>
      <c r="E24" s="52">
        <v>0.03</v>
      </c>
      <c r="F24" s="24">
        <f>1*'SUELDOS Y CONTR'!S21</f>
        <v>0</v>
      </c>
      <c r="K24" s="13" t="s">
        <v>52</v>
      </c>
      <c r="L24" s="13"/>
    </row>
    <row r="25" spans="1:12" x14ac:dyDescent="0.25">
      <c r="B25" s="51"/>
      <c r="D25" s="13"/>
      <c r="E25" s="13"/>
      <c r="F25" s="24"/>
      <c r="K25" s="13" t="s">
        <v>35</v>
      </c>
      <c r="L25" s="13"/>
    </row>
    <row r="26" spans="1:12" x14ac:dyDescent="0.25">
      <c r="B26" s="51"/>
      <c r="D26" s="13"/>
      <c r="E26" s="13" t="s">
        <v>44</v>
      </c>
      <c r="F26" s="24">
        <f>1*'SUELDOS Y CONTR'!T21+'SUELDOS Y CONTR'!U21</f>
        <v>0</v>
      </c>
      <c r="K26" s="13" t="s">
        <v>46</v>
      </c>
      <c r="L26" s="13"/>
    </row>
    <row r="27" spans="1:12" ht="15.75" thickBot="1" x14ac:dyDescent="0.3">
      <c r="A27" s="13" t="s">
        <v>45</v>
      </c>
      <c r="B27" s="52">
        <v>0.02</v>
      </c>
      <c r="C27" s="24">
        <f>1*L12</f>
        <v>0</v>
      </c>
      <c r="D27" s="13"/>
      <c r="E27" s="13" t="s">
        <v>55</v>
      </c>
      <c r="F27" s="24">
        <f>1*'SUELDOS Y CONTR'!R21</f>
        <v>0</v>
      </c>
    </row>
    <row r="28" spans="1:12" ht="15.75" thickBot="1" x14ac:dyDescent="0.3">
      <c r="A28" s="13" t="s">
        <v>46</v>
      </c>
      <c r="B28" s="52">
        <v>5.0000000000000001E-3</v>
      </c>
      <c r="C28" s="24">
        <f>1*K12</f>
        <v>0</v>
      </c>
      <c r="I28" t="s">
        <v>53</v>
      </c>
      <c r="L28" s="58">
        <f>SUM(L22:L27)</f>
        <v>0</v>
      </c>
    </row>
  </sheetData>
  <mergeCells count="10">
    <mergeCell ref="A14:C14"/>
    <mergeCell ref="D14:F14"/>
    <mergeCell ref="N4:N6"/>
    <mergeCell ref="B2:M2"/>
    <mergeCell ref="A4:A6"/>
    <mergeCell ref="B4:B6"/>
    <mergeCell ref="C4:E4"/>
    <mergeCell ref="F4:F6"/>
    <mergeCell ref="G4:M4"/>
    <mergeCell ref="B3:C3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F7CF-4F35-495F-827D-41D2A94DF2A6}">
  <dimension ref="A1:W36"/>
  <sheetViews>
    <sheetView workbookViewId="0">
      <selection activeCell="O5" sqref="O5"/>
    </sheetView>
  </sheetViews>
  <sheetFormatPr baseColWidth="10" defaultRowHeight="15" x14ac:dyDescent="0.25"/>
  <cols>
    <col min="1" max="1" width="6.85546875" customWidth="1"/>
    <col min="2" max="2" width="31.42578125" customWidth="1"/>
    <col min="4" max="4" width="8" bestFit="1" customWidth="1"/>
    <col min="5" max="5" width="11.5703125" bestFit="1" customWidth="1"/>
    <col min="6" max="6" width="10.5703125" customWidth="1"/>
    <col min="7" max="7" width="12.85546875" bestFit="1" customWidth="1"/>
    <col min="8" max="8" width="11.5703125" customWidth="1"/>
    <col min="9" max="9" width="10.140625" bestFit="1" customWidth="1"/>
    <col min="10" max="10" width="9.7109375" bestFit="1" customWidth="1"/>
    <col min="11" max="11" width="13.42578125" customWidth="1"/>
    <col min="12" max="12" width="11.7109375" customWidth="1"/>
    <col min="13" max="13" width="11.140625" customWidth="1"/>
    <col min="14" max="14" width="11.5703125" bestFit="1" customWidth="1"/>
    <col min="15" max="15" width="10.7109375" customWidth="1"/>
    <col min="16" max="16" width="12" bestFit="1" customWidth="1"/>
    <col min="17" max="17" width="10.28515625" customWidth="1"/>
    <col min="18" max="19" width="10.85546875" customWidth="1"/>
    <col min="20" max="20" width="14" customWidth="1"/>
    <col min="21" max="21" width="14.42578125" customWidth="1"/>
    <col min="23" max="23" width="13.140625" bestFit="1" customWidth="1"/>
  </cols>
  <sheetData>
    <row r="1" spans="1:23" ht="15.75" thickBot="1" x14ac:dyDescent="0.3"/>
    <row r="2" spans="1:23" ht="21" thickBot="1" x14ac:dyDescent="0.35">
      <c r="C2" s="68" t="s">
        <v>23</v>
      </c>
      <c r="D2" s="69"/>
      <c r="E2" s="69"/>
      <c r="F2" s="69"/>
      <c r="G2" s="69"/>
      <c r="H2" s="69"/>
      <c r="I2" s="69"/>
      <c r="J2" s="69"/>
      <c r="K2" s="69"/>
      <c r="L2" s="103"/>
      <c r="M2" s="103"/>
      <c r="N2" s="103"/>
      <c r="O2" s="103"/>
      <c r="P2" s="103"/>
      <c r="Q2" s="103"/>
      <c r="R2" s="103"/>
      <c r="S2" s="103"/>
      <c r="T2" s="104"/>
      <c r="U2" s="19">
        <v>45808</v>
      </c>
    </row>
    <row r="3" spans="1:23" ht="30" customHeight="1" thickBot="1" x14ac:dyDescent="0.3">
      <c r="A3" s="71" t="s">
        <v>0</v>
      </c>
      <c r="B3" s="71" t="s">
        <v>1</v>
      </c>
      <c r="C3" s="71" t="s">
        <v>12</v>
      </c>
      <c r="D3" s="71" t="s">
        <v>2</v>
      </c>
      <c r="E3" s="93" t="s">
        <v>3</v>
      </c>
      <c r="F3" s="96" t="s">
        <v>4</v>
      </c>
      <c r="G3" s="97"/>
      <c r="H3" s="97"/>
      <c r="I3" s="97"/>
      <c r="J3" s="98"/>
      <c r="K3" s="71" t="s">
        <v>7</v>
      </c>
      <c r="L3" s="101" t="s">
        <v>27</v>
      </c>
      <c r="M3" s="102"/>
      <c r="N3" s="102"/>
      <c r="O3" s="102"/>
      <c r="P3" s="102"/>
      <c r="Q3" s="102"/>
      <c r="R3" s="102"/>
      <c r="S3" s="102"/>
      <c r="T3" s="102"/>
      <c r="U3" s="102"/>
      <c r="V3" s="92"/>
    </row>
    <row r="4" spans="1:23" ht="39.75" thickBot="1" x14ac:dyDescent="0.3">
      <c r="A4" s="72"/>
      <c r="B4" s="72"/>
      <c r="C4" s="72"/>
      <c r="D4" s="72"/>
      <c r="E4" s="94"/>
      <c r="F4" s="2" t="s">
        <v>5</v>
      </c>
      <c r="G4" s="1" t="s">
        <v>6</v>
      </c>
      <c r="H4" s="1" t="s">
        <v>19</v>
      </c>
      <c r="I4" s="1" t="s">
        <v>15</v>
      </c>
      <c r="J4" s="3" t="s">
        <v>16</v>
      </c>
      <c r="K4" s="94"/>
      <c r="L4" s="40" t="s">
        <v>9</v>
      </c>
      <c r="M4" s="41" t="s">
        <v>10</v>
      </c>
      <c r="N4" s="41" t="s">
        <v>11</v>
      </c>
      <c r="O4" s="41" t="s">
        <v>60</v>
      </c>
      <c r="P4" s="41" t="s">
        <v>31</v>
      </c>
      <c r="Q4" s="41" t="s">
        <v>25</v>
      </c>
      <c r="R4" s="42" t="s">
        <v>26</v>
      </c>
      <c r="S4" s="56" t="s">
        <v>54</v>
      </c>
      <c r="T4" s="99" t="s">
        <v>28</v>
      </c>
      <c r="U4" s="100"/>
      <c r="V4" s="1" t="s">
        <v>30</v>
      </c>
    </row>
    <row r="5" spans="1:23" ht="15.75" thickBot="1" x14ac:dyDescent="0.3">
      <c r="A5" s="73"/>
      <c r="B5" s="73"/>
      <c r="C5" s="73"/>
      <c r="D5" s="73"/>
      <c r="E5" s="95"/>
      <c r="F5" s="4">
        <v>8.3299999999999999E-2</v>
      </c>
      <c r="G5" s="5">
        <v>0.01</v>
      </c>
      <c r="H5" s="6"/>
      <c r="I5" s="6"/>
      <c r="J5" s="7"/>
      <c r="K5" s="95"/>
      <c r="L5" s="4">
        <v>0.1077</v>
      </c>
      <c r="M5" s="4">
        <v>1.5900000000000001E-2</v>
      </c>
      <c r="N5" s="4">
        <v>5.3999999999999999E-2</v>
      </c>
      <c r="O5" s="4">
        <v>6.0000000000000001E-3</v>
      </c>
      <c r="P5" s="4">
        <v>4.7E-2</v>
      </c>
      <c r="Q5" s="4">
        <v>9.4000000000000004E-3</v>
      </c>
      <c r="R5" s="4">
        <v>3.0000000000000001E-3</v>
      </c>
      <c r="S5" s="4">
        <v>0.03</v>
      </c>
      <c r="T5" s="4">
        <v>0.03</v>
      </c>
      <c r="U5" s="44" t="s">
        <v>29</v>
      </c>
      <c r="V5" s="13"/>
    </row>
    <row r="6" spans="1:23" x14ac:dyDescent="0.25">
      <c r="A6" s="14"/>
      <c r="B6" s="14"/>
      <c r="C6" s="15"/>
      <c r="D6" s="17"/>
      <c r="E6" s="16"/>
      <c r="F6" s="16">
        <f>E6*$F$5</f>
        <v>0</v>
      </c>
      <c r="G6" s="16">
        <f>E6*INT(($U$2-C6)/365)*$G$5</f>
        <v>0</v>
      </c>
      <c r="H6" s="14"/>
      <c r="I6" s="14"/>
      <c r="J6" s="14"/>
      <c r="K6" s="16">
        <f>SUM(E6:J6)</f>
        <v>0</v>
      </c>
      <c r="L6" s="16">
        <f>$K6*L5</f>
        <v>0</v>
      </c>
      <c r="M6" s="16">
        <f t="shared" ref="M6:T6" si="0">$K6*M5</f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43"/>
      <c r="V6" s="24">
        <f>SUM(L6:U6)</f>
        <v>0</v>
      </c>
      <c r="W6" s="21">
        <f>V6+K6</f>
        <v>0</v>
      </c>
    </row>
    <row r="7" spans="1:23" x14ac:dyDescent="0.25">
      <c r="A7" s="13"/>
      <c r="B7" s="13"/>
      <c r="C7" s="20"/>
      <c r="D7" s="16"/>
      <c r="E7" s="16"/>
      <c r="F7" s="16">
        <f>E7*$F$5</f>
        <v>0</v>
      </c>
      <c r="G7" s="16">
        <f>E7*INT(($U$2-C7)/365)*$G$5</f>
        <v>0</v>
      </c>
      <c r="H7" s="13"/>
      <c r="I7" s="13"/>
      <c r="J7" s="13"/>
      <c r="K7" s="16">
        <f>SUM(E7:J7)</f>
        <v>0</v>
      </c>
      <c r="L7" s="16">
        <f>$K7*L5</f>
        <v>0</v>
      </c>
      <c r="M7" s="16">
        <f t="shared" ref="M7:T7" si="1">$K7*M5</f>
        <v>0</v>
      </c>
      <c r="N7" s="16">
        <f t="shared" si="1"/>
        <v>0</v>
      </c>
      <c r="O7" s="16">
        <f t="shared" si="1"/>
        <v>0</v>
      </c>
      <c r="P7" s="16">
        <f t="shared" si="1"/>
        <v>0</v>
      </c>
      <c r="Q7" s="16">
        <f t="shared" si="1"/>
        <v>0</v>
      </c>
      <c r="R7" s="16">
        <f t="shared" si="1"/>
        <v>0</v>
      </c>
      <c r="S7" s="16">
        <f t="shared" si="1"/>
        <v>0</v>
      </c>
      <c r="T7" s="16">
        <f t="shared" si="1"/>
        <v>0</v>
      </c>
      <c r="U7" s="43"/>
      <c r="V7" s="24">
        <f t="shared" ref="V7:V20" si="2">SUM(L7:U7)</f>
        <v>0</v>
      </c>
      <c r="W7" s="21">
        <f>V7+K7</f>
        <v>0</v>
      </c>
    </row>
    <row r="8" spans="1:23" x14ac:dyDescent="0.25">
      <c r="A8" s="13"/>
      <c r="B8" s="13"/>
      <c r="C8" s="20"/>
      <c r="D8" s="18"/>
      <c r="E8" s="16"/>
      <c r="F8" s="16">
        <f t="shared" ref="F8:F20" si="3">E8*$F$5</f>
        <v>0</v>
      </c>
      <c r="G8" s="16">
        <f t="shared" ref="G8:G9" si="4">E8*INT(($U$2-C8)/365)*$G$5</f>
        <v>0</v>
      </c>
      <c r="I8" s="13"/>
      <c r="J8" s="13"/>
      <c r="K8" s="16">
        <f t="shared" ref="K8:K20" si="5">SUM(E8:J8)</f>
        <v>0</v>
      </c>
      <c r="L8" s="16">
        <f t="shared" ref="L8:L20" si="6">$K8*$L$5</f>
        <v>0</v>
      </c>
      <c r="M8" s="16">
        <f t="shared" ref="M8:M20" si="7">$K8*$M$5</f>
        <v>0</v>
      </c>
      <c r="N8" s="16">
        <f t="shared" ref="N8:N20" si="8">$K8*$N$5</f>
        <v>0</v>
      </c>
      <c r="O8" s="16"/>
      <c r="P8" s="16">
        <f t="shared" ref="P8:P20" si="9">$K8*$P$5</f>
        <v>0</v>
      </c>
      <c r="Q8" s="16">
        <f t="shared" ref="Q8:Q20" si="10">$K8*$Q$5</f>
        <v>0</v>
      </c>
      <c r="R8" s="16">
        <f t="shared" ref="R8:R20" si="11">$K8*$R$5</f>
        <v>0</v>
      </c>
      <c r="S8" s="16"/>
      <c r="T8" s="16">
        <f t="shared" ref="T8:T20" si="12">$K8*$T$5</f>
        <v>0</v>
      </c>
      <c r="U8" s="43"/>
      <c r="V8" s="24">
        <f t="shared" si="2"/>
        <v>0</v>
      </c>
    </row>
    <row r="9" spans="1:23" x14ac:dyDescent="0.25">
      <c r="A9" s="13"/>
      <c r="B9" s="13"/>
      <c r="C9" s="20"/>
      <c r="D9" s="18"/>
      <c r="E9" s="16"/>
      <c r="F9" s="16">
        <f t="shared" si="3"/>
        <v>0</v>
      </c>
      <c r="G9" s="16">
        <f t="shared" si="4"/>
        <v>0</v>
      </c>
      <c r="H9" s="24"/>
      <c r="I9" s="13"/>
      <c r="J9" s="13"/>
      <c r="K9" s="16">
        <f t="shared" si="5"/>
        <v>0</v>
      </c>
      <c r="L9" s="16">
        <f t="shared" si="6"/>
        <v>0</v>
      </c>
      <c r="M9" s="16">
        <f t="shared" si="7"/>
        <v>0</v>
      </c>
      <c r="N9" s="16">
        <f t="shared" si="8"/>
        <v>0</v>
      </c>
      <c r="O9" s="16"/>
      <c r="P9" s="16">
        <f t="shared" si="9"/>
        <v>0</v>
      </c>
      <c r="Q9" s="16">
        <f t="shared" si="10"/>
        <v>0</v>
      </c>
      <c r="R9" s="16">
        <f t="shared" si="11"/>
        <v>0</v>
      </c>
      <c r="S9" s="16"/>
      <c r="T9" s="16">
        <f t="shared" si="12"/>
        <v>0</v>
      </c>
      <c r="U9" s="43"/>
      <c r="V9" s="24">
        <f t="shared" si="2"/>
        <v>0</v>
      </c>
    </row>
    <row r="10" spans="1:23" x14ac:dyDescent="0.25">
      <c r="A10" s="13"/>
      <c r="B10" s="13"/>
      <c r="C10" s="13"/>
      <c r="D10" s="18"/>
      <c r="E10" s="13"/>
      <c r="F10" s="16">
        <f t="shared" si="3"/>
        <v>0</v>
      </c>
      <c r="G10" s="16">
        <f t="shared" ref="G10:G20" si="13">E10*(INT($U$2-C10)/365)*$G$5</f>
        <v>0</v>
      </c>
      <c r="H10" s="13"/>
      <c r="I10" s="13"/>
      <c r="J10" s="13"/>
      <c r="K10" s="16">
        <f t="shared" si="5"/>
        <v>0</v>
      </c>
      <c r="L10" s="16">
        <f t="shared" si="6"/>
        <v>0</v>
      </c>
      <c r="M10" s="16">
        <f t="shared" si="7"/>
        <v>0</v>
      </c>
      <c r="N10" s="16">
        <f t="shared" si="8"/>
        <v>0</v>
      </c>
      <c r="O10" s="16"/>
      <c r="P10" s="16">
        <f t="shared" si="9"/>
        <v>0</v>
      </c>
      <c r="Q10" s="16">
        <f t="shared" si="10"/>
        <v>0</v>
      </c>
      <c r="R10" s="16">
        <f t="shared" si="11"/>
        <v>0</v>
      </c>
      <c r="S10" s="16"/>
      <c r="T10" s="16">
        <f t="shared" si="12"/>
        <v>0</v>
      </c>
      <c r="U10" s="43"/>
      <c r="V10" s="24">
        <f t="shared" si="2"/>
        <v>0</v>
      </c>
    </row>
    <row r="11" spans="1:23" x14ac:dyDescent="0.25">
      <c r="A11" s="13"/>
      <c r="B11" s="13"/>
      <c r="C11" s="13"/>
      <c r="D11" s="18"/>
      <c r="E11" s="13"/>
      <c r="F11" s="16">
        <f t="shared" si="3"/>
        <v>0</v>
      </c>
      <c r="G11" s="16">
        <f t="shared" si="13"/>
        <v>0</v>
      </c>
      <c r="H11" s="13"/>
      <c r="I11" s="13"/>
      <c r="J11" s="13"/>
      <c r="K11" s="16">
        <f t="shared" si="5"/>
        <v>0</v>
      </c>
      <c r="L11" s="16">
        <f t="shared" si="6"/>
        <v>0</v>
      </c>
      <c r="M11" s="16">
        <f t="shared" si="7"/>
        <v>0</v>
      </c>
      <c r="N11" s="16">
        <f t="shared" si="8"/>
        <v>0</v>
      </c>
      <c r="O11" s="16"/>
      <c r="P11" s="16">
        <f t="shared" si="9"/>
        <v>0</v>
      </c>
      <c r="Q11" s="16">
        <f t="shared" si="10"/>
        <v>0</v>
      </c>
      <c r="R11" s="16">
        <f t="shared" si="11"/>
        <v>0</v>
      </c>
      <c r="S11" s="16"/>
      <c r="T11" s="16">
        <f t="shared" si="12"/>
        <v>0</v>
      </c>
      <c r="U11" s="43"/>
      <c r="V11" s="24">
        <f t="shared" si="2"/>
        <v>0</v>
      </c>
    </row>
    <row r="12" spans="1:23" x14ac:dyDescent="0.25">
      <c r="A12" s="13"/>
      <c r="B12" s="13"/>
      <c r="C12" s="13"/>
      <c r="D12" s="18"/>
      <c r="E12" s="13"/>
      <c r="F12" s="16">
        <f t="shared" si="3"/>
        <v>0</v>
      </c>
      <c r="G12" s="16">
        <f t="shared" si="13"/>
        <v>0</v>
      </c>
      <c r="H12" s="13"/>
      <c r="I12" s="13"/>
      <c r="J12" s="13"/>
      <c r="K12" s="16">
        <f t="shared" si="5"/>
        <v>0</v>
      </c>
      <c r="L12" s="16">
        <f t="shared" si="6"/>
        <v>0</v>
      </c>
      <c r="M12" s="16">
        <f t="shared" si="7"/>
        <v>0</v>
      </c>
      <c r="N12" s="16">
        <f t="shared" si="8"/>
        <v>0</v>
      </c>
      <c r="O12" s="16"/>
      <c r="P12" s="16">
        <f t="shared" si="9"/>
        <v>0</v>
      </c>
      <c r="Q12" s="16">
        <f t="shared" si="10"/>
        <v>0</v>
      </c>
      <c r="R12" s="16">
        <f t="shared" si="11"/>
        <v>0</v>
      </c>
      <c r="S12" s="16"/>
      <c r="T12" s="16">
        <f t="shared" si="12"/>
        <v>0</v>
      </c>
      <c r="U12" s="43"/>
      <c r="V12" s="24">
        <f t="shared" si="2"/>
        <v>0</v>
      </c>
    </row>
    <row r="13" spans="1:23" x14ac:dyDescent="0.25">
      <c r="A13" s="13"/>
      <c r="B13" s="13"/>
      <c r="C13" s="13"/>
      <c r="D13" s="18"/>
      <c r="E13" s="13"/>
      <c r="F13" s="16">
        <f t="shared" si="3"/>
        <v>0</v>
      </c>
      <c r="G13" s="16">
        <f t="shared" si="13"/>
        <v>0</v>
      </c>
      <c r="H13" s="13"/>
      <c r="I13" s="13"/>
      <c r="J13" s="13"/>
      <c r="K13" s="16">
        <f t="shared" si="5"/>
        <v>0</v>
      </c>
      <c r="L13" s="16">
        <f t="shared" si="6"/>
        <v>0</v>
      </c>
      <c r="M13" s="16">
        <f t="shared" si="7"/>
        <v>0</v>
      </c>
      <c r="N13" s="16">
        <f t="shared" si="8"/>
        <v>0</v>
      </c>
      <c r="O13" s="16"/>
      <c r="P13" s="16">
        <f t="shared" si="9"/>
        <v>0</v>
      </c>
      <c r="Q13" s="16">
        <f t="shared" si="10"/>
        <v>0</v>
      </c>
      <c r="R13" s="16">
        <f t="shared" si="11"/>
        <v>0</v>
      </c>
      <c r="S13" s="16"/>
      <c r="T13" s="16">
        <f t="shared" si="12"/>
        <v>0</v>
      </c>
      <c r="U13" s="43"/>
      <c r="V13" s="24">
        <f t="shared" si="2"/>
        <v>0</v>
      </c>
    </row>
    <row r="14" spans="1:23" x14ac:dyDescent="0.25">
      <c r="A14" s="13"/>
      <c r="B14" s="13"/>
      <c r="C14" s="13"/>
      <c r="D14" s="18"/>
      <c r="E14" s="13"/>
      <c r="F14" s="16">
        <f t="shared" si="3"/>
        <v>0</v>
      </c>
      <c r="G14" s="16">
        <f t="shared" si="13"/>
        <v>0</v>
      </c>
      <c r="H14" s="13"/>
      <c r="I14" s="13"/>
      <c r="J14" s="13"/>
      <c r="K14" s="16">
        <f t="shared" si="5"/>
        <v>0</v>
      </c>
      <c r="L14" s="16">
        <f t="shared" si="6"/>
        <v>0</v>
      </c>
      <c r="M14" s="16">
        <f t="shared" si="7"/>
        <v>0</v>
      </c>
      <c r="N14" s="16">
        <f t="shared" si="8"/>
        <v>0</v>
      </c>
      <c r="O14" s="16"/>
      <c r="P14" s="16">
        <f t="shared" si="9"/>
        <v>0</v>
      </c>
      <c r="Q14" s="16">
        <f t="shared" si="10"/>
        <v>0</v>
      </c>
      <c r="R14" s="16">
        <f t="shared" si="11"/>
        <v>0</v>
      </c>
      <c r="S14" s="16"/>
      <c r="T14" s="16">
        <f t="shared" si="12"/>
        <v>0</v>
      </c>
      <c r="U14" s="43"/>
      <c r="V14" s="24">
        <f t="shared" si="2"/>
        <v>0</v>
      </c>
    </row>
    <row r="15" spans="1:23" x14ac:dyDescent="0.25">
      <c r="A15" s="13"/>
      <c r="B15" s="13"/>
      <c r="C15" s="13"/>
      <c r="D15" s="18"/>
      <c r="E15" s="13"/>
      <c r="F15" s="16">
        <f t="shared" si="3"/>
        <v>0</v>
      </c>
      <c r="G15" s="16">
        <f t="shared" si="13"/>
        <v>0</v>
      </c>
      <c r="H15" s="13"/>
      <c r="I15" s="13"/>
      <c r="J15" s="13"/>
      <c r="K15" s="16">
        <f t="shared" si="5"/>
        <v>0</v>
      </c>
      <c r="L15" s="16">
        <f t="shared" si="6"/>
        <v>0</v>
      </c>
      <c r="M15" s="16">
        <f t="shared" si="7"/>
        <v>0</v>
      </c>
      <c r="N15" s="16">
        <f t="shared" si="8"/>
        <v>0</v>
      </c>
      <c r="O15" s="16"/>
      <c r="P15" s="16">
        <f t="shared" si="9"/>
        <v>0</v>
      </c>
      <c r="Q15" s="16">
        <f t="shared" si="10"/>
        <v>0</v>
      </c>
      <c r="R15" s="16">
        <f t="shared" si="11"/>
        <v>0</v>
      </c>
      <c r="S15" s="16"/>
      <c r="T15" s="16">
        <f t="shared" si="12"/>
        <v>0</v>
      </c>
      <c r="U15" s="43"/>
      <c r="V15" s="24">
        <f t="shared" si="2"/>
        <v>0</v>
      </c>
    </row>
    <row r="16" spans="1:23" x14ac:dyDescent="0.25">
      <c r="A16" s="13"/>
      <c r="B16" s="13"/>
      <c r="C16" s="13"/>
      <c r="D16" s="18"/>
      <c r="E16" s="13"/>
      <c r="F16" s="16">
        <f t="shared" si="3"/>
        <v>0</v>
      </c>
      <c r="G16" s="16">
        <f t="shared" si="13"/>
        <v>0</v>
      </c>
      <c r="H16" s="13"/>
      <c r="I16" s="13"/>
      <c r="J16" s="13"/>
      <c r="K16" s="16">
        <f t="shared" si="5"/>
        <v>0</v>
      </c>
      <c r="L16" s="16">
        <f t="shared" si="6"/>
        <v>0</v>
      </c>
      <c r="M16" s="16">
        <f t="shared" si="7"/>
        <v>0</v>
      </c>
      <c r="N16" s="16">
        <f t="shared" si="8"/>
        <v>0</v>
      </c>
      <c r="O16" s="16"/>
      <c r="P16" s="16">
        <f t="shared" si="9"/>
        <v>0</v>
      </c>
      <c r="Q16" s="16">
        <f t="shared" si="10"/>
        <v>0</v>
      </c>
      <c r="R16" s="16">
        <f t="shared" si="11"/>
        <v>0</v>
      </c>
      <c r="S16" s="16"/>
      <c r="T16" s="16">
        <f t="shared" si="12"/>
        <v>0</v>
      </c>
      <c r="U16" s="43"/>
      <c r="V16" s="24">
        <f t="shared" si="2"/>
        <v>0</v>
      </c>
    </row>
    <row r="17" spans="1:22" x14ac:dyDescent="0.25">
      <c r="A17" s="13"/>
      <c r="B17" s="13"/>
      <c r="C17" s="13"/>
      <c r="D17" s="18"/>
      <c r="E17" s="13"/>
      <c r="F17" s="16">
        <f t="shared" si="3"/>
        <v>0</v>
      </c>
      <c r="G17" s="16">
        <f t="shared" si="13"/>
        <v>0</v>
      </c>
      <c r="H17" s="13"/>
      <c r="I17" s="13"/>
      <c r="J17" s="13"/>
      <c r="K17" s="16">
        <f t="shared" si="5"/>
        <v>0</v>
      </c>
      <c r="L17" s="16">
        <f t="shared" si="6"/>
        <v>0</v>
      </c>
      <c r="M17" s="16">
        <f t="shared" si="7"/>
        <v>0</v>
      </c>
      <c r="N17" s="16">
        <f t="shared" si="8"/>
        <v>0</v>
      </c>
      <c r="O17" s="16"/>
      <c r="P17" s="16">
        <f t="shared" si="9"/>
        <v>0</v>
      </c>
      <c r="Q17" s="16">
        <f t="shared" si="10"/>
        <v>0</v>
      </c>
      <c r="R17" s="16">
        <f t="shared" si="11"/>
        <v>0</v>
      </c>
      <c r="S17" s="16"/>
      <c r="T17" s="16">
        <f t="shared" si="12"/>
        <v>0</v>
      </c>
      <c r="U17" s="43"/>
      <c r="V17" s="24">
        <f t="shared" si="2"/>
        <v>0</v>
      </c>
    </row>
    <row r="18" spans="1:22" x14ac:dyDescent="0.25">
      <c r="A18" s="13"/>
      <c r="B18" s="13"/>
      <c r="C18" s="13"/>
      <c r="D18" s="18"/>
      <c r="E18" s="13"/>
      <c r="F18" s="16">
        <f t="shared" si="3"/>
        <v>0</v>
      </c>
      <c r="G18" s="16">
        <f t="shared" si="13"/>
        <v>0</v>
      </c>
      <c r="H18" s="13"/>
      <c r="I18" s="13"/>
      <c r="J18" s="13"/>
      <c r="K18" s="16">
        <f t="shared" si="5"/>
        <v>0</v>
      </c>
      <c r="L18" s="16">
        <f t="shared" si="6"/>
        <v>0</v>
      </c>
      <c r="M18" s="16">
        <f t="shared" si="7"/>
        <v>0</v>
      </c>
      <c r="N18" s="16">
        <f t="shared" si="8"/>
        <v>0</v>
      </c>
      <c r="O18" s="16"/>
      <c r="P18" s="16">
        <f t="shared" si="9"/>
        <v>0</v>
      </c>
      <c r="Q18" s="16">
        <f t="shared" si="10"/>
        <v>0</v>
      </c>
      <c r="R18" s="16">
        <f t="shared" si="11"/>
        <v>0</v>
      </c>
      <c r="S18" s="16"/>
      <c r="T18" s="16">
        <f t="shared" si="12"/>
        <v>0</v>
      </c>
      <c r="U18" s="43"/>
      <c r="V18" s="24">
        <f t="shared" si="2"/>
        <v>0</v>
      </c>
    </row>
    <row r="19" spans="1:22" x14ac:dyDescent="0.25">
      <c r="A19" s="13"/>
      <c r="B19" s="13"/>
      <c r="C19" s="13"/>
      <c r="D19" s="13"/>
      <c r="E19" s="13"/>
      <c r="F19" s="16">
        <f t="shared" si="3"/>
        <v>0</v>
      </c>
      <c r="G19" s="16">
        <f t="shared" si="13"/>
        <v>0</v>
      </c>
      <c r="H19" s="13"/>
      <c r="I19" s="13"/>
      <c r="J19" s="13"/>
      <c r="K19" s="16">
        <f t="shared" si="5"/>
        <v>0</v>
      </c>
      <c r="L19" s="16">
        <f t="shared" si="6"/>
        <v>0</v>
      </c>
      <c r="M19" s="16">
        <f t="shared" si="7"/>
        <v>0</v>
      </c>
      <c r="N19" s="16">
        <f t="shared" si="8"/>
        <v>0</v>
      </c>
      <c r="O19" s="16"/>
      <c r="P19" s="16">
        <f t="shared" si="9"/>
        <v>0</v>
      </c>
      <c r="Q19" s="16">
        <f t="shared" si="10"/>
        <v>0</v>
      </c>
      <c r="R19" s="16">
        <f t="shared" si="11"/>
        <v>0</v>
      </c>
      <c r="S19" s="16"/>
      <c r="T19" s="16">
        <f t="shared" si="12"/>
        <v>0</v>
      </c>
      <c r="U19" s="43"/>
      <c r="V19" s="24">
        <f t="shared" si="2"/>
        <v>0</v>
      </c>
    </row>
    <row r="20" spans="1:22" x14ac:dyDescent="0.25">
      <c r="A20" s="13"/>
      <c r="B20" s="13"/>
      <c r="C20" s="13"/>
      <c r="D20" s="13"/>
      <c r="E20" s="13"/>
      <c r="F20" s="16">
        <f t="shared" si="3"/>
        <v>0</v>
      </c>
      <c r="G20" s="16">
        <f t="shared" si="13"/>
        <v>0</v>
      </c>
      <c r="H20" s="13"/>
      <c r="I20" s="13"/>
      <c r="J20" s="13"/>
      <c r="K20" s="16">
        <f t="shared" si="5"/>
        <v>0</v>
      </c>
      <c r="L20" s="16">
        <f t="shared" si="6"/>
        <v>0</v>
      </c>
      <c r="M20" s="16">
        <f t="shared" si="7"/>
        <v>0</v>
      </c>
      <c r="N20" s="16">
        <f t="shared" si="8"/>
        <v>0</v>
      </c>
      <c r="O20" s="16"/>
      <c r="P20" s="16">
        <f t="shared" si="9"/>
        <v>0</v>
      </c>
      <c r="Q20" s="16">
        <f t="shared" si="10"/>
        <v>0</v>
      </c>
      <c r="R20" s="16">
        <f t="shared" si="11"/>
        <v>0</v>
      </c>
      <c r="S20" s="16"/>
      <c r="T20" s="16">
        <f t="shared" si="12"/>
        <v>0</v>
      </c>
      <c r="U20" s="43"/>
      <c r="V20" s="24">
        <f t="shared" si="2"/>
        <v>0</v>
      </c>
    </row>
    <row r="21" spans="1:22" x14ac:dyDescent="0.25">
      <c r="K21" s="21">
        <f>SUM(K6:K20)</f>
        <v>0</v>
      </c>
      <c r="L21" s="21">
        <f t="shared" ref="L21:V21" si="14">SUM(L6:L20)</f>
        <v>0</v>
      </c>
      <c r="M21" s="21">
        <f t="shared" si="14"/>
        <v>0</v>
      </c>
      <c r="N21" s="21">
        <f t="shared" si="14"/>
        <v>0</v>
      </c>
      <c r="O21" s="21">
        <f t="shared" si="14"/>
        <v>0</v>
      </c>
      <c r="P21" s="21">
        <f t="shared" si="14"/>
        <v>0</v>
      </c>
      <c r="Q21" s="21">
        <f t="shared" si="14"/>
        <v>0</v>
      </c>
      <c r="R21" s="21">
        <f t="shared" si="14"/>
        <v>0</v>
      </c>
      <c r="S21" s="21">
        <f t="shared" si="14"/>
        <v>0</v>
      </c>
      <c r="T21" s="21">
        <f t="shared" si="14"/>
        <v>0</v>
      </c>
      <c r="U21" s="21">
        <f t="shared" si="14"/>
        <v>0</v>
      </c>
      <c r="V21" s="21">
        <f t="shared" si="14"/>
        <v>0</v>
      </c>
    </row>
    <row r="23" spans="1:22" ht="30" x14ac:dyDescent="0.25">
      <c r="F23" s="86" t="s">
        <v>7</v>
      </c>
      <c r="G23" s="22" t="s">
        <v>20</v>
      </c>
      <c r="H23" s="22" t="s">
        <v>21</v>
      </c>
      <c r="I23" s="22" t="s">
        <v>22</v>
      </c>
    </row>
    <row r="24" spans="1:22" x14ac:dyDescent="0.25">
      <c r="F24" s="86"/>
      <c r="G24">
        <v>30</v>
      </c>
      <c r="H24">
        <v>25</v>
      </c>
    </row>
    <row r="25" spans="1:22" x14ac:dyDescent="0.25">
      <c r="F25" s="23">
        <f>E6+F6+G6</f>
        <v>0</v>
      </c>
      <c r="G25" s="21">
        <f>F25/$G$24</f>
        <v>0</v>
      </c>
      <c r="H25" s="21">
        <f>F25/$H$24</f>
        <v>0</v>
      </c>
      <c r="I25" s="21">
        <f>H25-G25</f>
        <v>0</v>
      </c>
      <c r="K25" s="38"/>
    </row>
    <row r="26" spans="1:22" x14ac:dyDescent="0.25">
      <c r="F26" s="23">
        <f t="shared" ref="F26:F32" si="15">E7+F7+G7</f>
        <v>0</v>
      </c>
      <c r="G26" s="21">
        <f t="shared" ref="G26:G32" si="16">F26/$G$24</f>
        <v>0</v>
      </c>
      <c r="H26" s="21">
        <f t="shared" ref="H26:H32" si="17">F26/$H$24</f>
        <v>0</v>
      </c>
      <c r="I26" s="21">
        <f t="shared" ref="I26:I32" si="18">H26-G26</f>
        <v>0</v>
      </c>
    </row>
    <row r="27" spans="1:22" x14ac:dyDescent="0.25">
      <c r="F27" s="23">
        <f t="shared" si="15"/>
        <v>0</v>
      </c>
      <c r="G27" s="21">
        <f t="shared" si="16"/>
        <v>0</v>
      </c>
      <c r="H27" s="21">
        <f t="shared" si="17"/>
        <v>0</v>
      </c>
      <c r="I27" s="21">
        <f t="shared" si="18"/>
        <v>0</v>
      </c>
      <c r="P27">
        <f>U2-C7</f>
        <v>45808</v>
      </c>
    </row>
    <row r="28" spans="1:22" x14ac:dyDescent="0.25">
      <c r="F28" s="23">
        <f t="shared" si="15"/>
        <v>0</v>
      </c>
      <c r="G28" s="21">
        <f t="shared" si="16"/>
        <v>0</v>
      </c>
      <c r="H28" s="21">
        <f t="shared" si="17"/>
        <v>0</v>
      </c>
      <c r="I28" s="21">
        <f t="shared" si="18"/>
        <v>0</v>
      </c>
      <c r="P28">
        <f>P27/365</f>
        <v>125.50136986301369</v>
      </c>
    </row>
    <row r="29" spans="1:22" x14ac:dyDescent="0.25">
      <c r="F29" s="23">
        <f t="shared" si="15"/>
        <v>0</v>
      </c>
      <c r="G29" s="21">
        <f t="shared" si="16"/>
        <v>0</v>
      </c>
      <c r="H29" s="21">
        <f t="shared" si="17"/>
        <v>0</v>
      </c>
      <c r="I29" s="21">
        <f t="shared" si="18"/>
        <v>0</v>
      </c>
    </row>
    <row r="30" spans="1:22" x14ac:dyDescent="0.25">
      <c r="F30" s="23">
        <f t="shared" si="15"/>
        <v>0</v>
      </c>
      <c r="G30" s="21">
        <f t="shared" si="16"/>
        <v>0</v>
      </c>
      <c r="H30" s="21">
        <f t="shared" si="17"/>
        <v>0</v>
      </c>
      <c r="I30" s="21">
        <f t="shared" si="18"/>
        <v>0</v>
      </c>
    </row>
    <row r="31" spans="1:22" x14ac:dyDescent="0.25">
      <c r="F31" s="23">
        <f t="shared" si="15"/>
        <v>0</v>
      </c>
      <c r="G31" s="21">
        <f t="shared" si="16"/>
        <v>0</v>
      </c>
      <c r="H31" s="21">
        <f t="shared" si="17"/>
        <v>0</v>
      </c>
      <c r="I31" s="21">
        <f t="shared" si="18"/>
        <v>0</v>
      </c>
    </row>
    <row r="32" spans="1:22" x14ac:dyDescent="0.25">
      <c r="F32" s="23">
        <f t="shared" si="15"/>
        <v>0</v>
      </c>
      <c r="G32" s="21">
        <f t="shared" si="16"/>
        <v>0</v>
      </c>
      <c r="H32" s="21">
        <f t="shared" si="17"/>
        <v>0</v>
      </c>
      <c r="I32" s="21">
        <f t="shared" si="18"/>
        <v>0</v>
      </c>
    </row>
    <row r="36" spans="3:7" x14ac:dyDescent="0.25">
      <c r="C36" s="39" t="s">
        <v>5</v>
      </c>
      <c r="D36" s="39"/>
      <c r="E36" s="39">
        <v>100</v>
      </c>
      <c r="F36" s="39">
        <v>12</v>
      </c>
      <c r="G36" s="39">
        <f>E36/F36</f>
        <v>8.3333333333333339</v>
      </c>
    </row>
  </sheetData>
  <mergeCells count="11">
    <mergeCell ref="F23:F24"/>
    <mergeCell ref="T4:U4"/>
    <mergeCell ref="L3:V3"/>
    <mergeCell ref="C2:T2"/>
    <mergeCell ref="A3:A5"/>
    <mergeCell ref="B3:B5"/>
    <mergeCell ref="C3:C5"/>
    <mergeCell ref="D3:D5"/>
    <mergeCell ref="E3:E5"/>
    <mergeCell ref="F3:J3"/>
    <mergeCell ref="K3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0955-CA65-41A4-9721-4B707379FF40}">
  <dimension ref="A1:U18"/>
  <sheetViews>
    <sheetView showGridLines="0" tabSelected="1" topLeftCell="F1" workbookViewId="0">
      <selection activeCell="O5" sqref="O5"/>
    </sheetView>
  </sheetViews>
  <sheetFormatPr baseColWidth="10" defaultRowHeight="15" x14ac:dyDescent="0.25"/>
  <cols>
    <col min="1" max="1" width="6.85546875" customWidth="1"/>
    <col min="2" max="2" width="31.42578125" customWidth="1"/>
    <col min="4" max="4" width="8" bestFit="1" customWidth="1"/>
    <col min="5" max="5" width="11.5703125" bestFit="1" customWidth="1"/>
    <col min="6" max="6" width="10.5703125" customWidth="1"/>
    <col min="7" max="7" width="12.85546875" bestFit="1" customWidth="1"/>
    <col min="8" max="8" width="9.7109375" customWidth="1"/>
    <col min="9" max="9" width="10.140625" bestFit="1" customWidth="1"/>
    <col min="10" max="10" width="9.7109375" bestFit="1" customWidth="1"/>
    <col min="12" max="12" width="10.5703125" bestFit="1" customWidth="1"/>
    <col min="13" max="13" width="9.5703125" bestFit="1" customWidth="1"/>
    <col min="14" max="15" width="10.7109375" customWidth="1"/>
    <col min="16" max="16" width="11" customWidth="1"/>
    <col min="17" max="17" width="10.28515625" customWidth="1"/>
    <col min="18" max="18" width="10.85546875" customWidth="1"/>
    <col min="19" max="19" width="14" customWidth="1"/>
    <col min="20" max="20" width="14.42578125" customWidth="1"/>
  </cols>
  <sheetData>
    <row r="1" spans="1:21" ht="15.75" thickBot="1" x14ac:dyDescent="0.3"/>
    <row r="2" spans="1:21" ht="21" thickBot="1" x14ac:dyDescent="0.35">
      <c r="C2" s="68" t="s">
        <v>23</v>
      </c>
      <c r="D2" s="69"/>
      <c r="E2" s="69"/>
      <c r="F2" s="69"/>
      <c r="G2" s="69"/>
      <c r="H2" s="69"/>
      <c r="I2" s="69"/>
      <c r="J2" s="69"/>
      <c r="K2" s="69"/>
      <c r="L2" s="103"/>
      <c r="M2" s="103"/>
      <c r="N2" s="103"/>
      <c r="O2" s="103"/>
      <c r="P2" s="103"/>
      <c r="Q2" s="103"/>
      <c r="R2" s="103"/>
      <c r="S2" s="104"/>
      <c r="T2" s="19">
        <v>45046</v>
      </c>
    </row>
    <row r="3" spans="1:21" ht="30" customHeight="1" thickBot="1" x14ac:dyDescent="0.3">
      <c r="A3" s="71" t="s">
        <v>0</v>
      </c>
      <c r="B3" s="71" t="s">
        <v>1</v>
      </c>
      <c r="C3" s="71" t="s">
        <v>12</v>
      </c>
      <c r="D3" s="71" t="s">
        <v>2</v>
      </c>
      <c r="E3" s="93" t="s">
        <v>3</v>
      </c>
      <c r="F3" s="96" t="s">
        <v>4</v>
      </c>
      <c r="G3" s="97"/>
      <c r="H3" s="97"/>
      <c r="I3" s="97"/>
      <c r="J3" s="98"/>
      <c r="K3" s="71" t="s">
        <v>7</v>
      </c>
      <c r="L3" s="101" t="s">
        <v>27</v>
      </c>
      <c r="M3" s="102"/>
      <c r="N3" s="102"/>
      <c r="O3" s="102"/>
      <c r="P3" s="102"/>
      <c r="Q3" s="102"/>
      <c r="R3" s="102"/>
      <c r="S3" s="102"/>
      <c r="T3" s="102"/>
      <c r="U3" s="92"/>
    </row>
    <row r="4" spans="1:21" ht="39.75" thickBot="1" x14ac:dyDescent="0.3">
      <c r="A4" s="72"/>
      <c r="B4" s="72"/>
      <c r="C4" s="72"/>
      <c r="D4" s="72"/>
      <c r="E4" s="94"/>
      <c r="F4" s="2" t="s">
        <v>5</v>
      </c>
      <c r="G4" s="1" t="s">
        <v>6</v>
      </c>
      <c r="H4" s="1" t="s">
        <v>19</v>
      </c>
      <c r="I4" s="1" t="s">
        <v>15</v>
      </c>
      <c r="J4" s="3" t="s">
        <v>16</v>
      </c>
      <c r="K4" s="94"/>
      <c r="L4" s="40" t="s">
        <v>9</v>
      </c>
      <c r="M4" s="41" t="s">
        <v>10</v>
      </c>
      <c r="N4" s="41" t="s">
        <v>11</v>
      </c>
      <c r="O4" s="41" t="s">
        <v>56</v>
      </c>
      <c r="P4" s="41" t="s">
        <v>31</v>
      </c>
      <c r="Q4" s="41" t="s">
        <v>25</v>
      </c>
      <c r="R4" s="42" t="s">
        <v>26</v>
      </c>
      <c r="S4" s="99" t="s">
        <v>28</v>
      </c>
      <c r="T4" s="100"/>
      <c r="U4" s="1" t="s">
        <v>30</v>
      </c>
    </row>
    <row r="5" spans="1:21" ht="15.75" thickBot="1" x14ac:dyDescent="0.3">
      <c r="A5" s="73"/>
      <c r="B5" s="73"/>
      <c r="C5" s="73"/>
      <c r="D5" s="73"/>
      <c r="E5" s="95"/>
      <c r="F5" s="4">
        <v>8.3299999999999999E-2</v>
      </c>
      <c r="G5" s="5">
        <v>0.01</v>
      </c>
      <c r="H5" s="6"/>
      <c r="I5" s="6"/>
      <c r="J5" s="7"/>
      <c r="K5" s="95"/>
      <c r="L5" s="4">
        <v>0.1077</v>
      </c>
      <c r="M5" s="4">
        <v>1.5900000000000001E-2</v>
      </c>
      <c r="N5" s="4">
        <v>5.3999999999999999E-2</v>
      </c>
      <c r="O5" s="4">
        <v>6.0000000000000001E-3</v>
      </c>
      <c r="P5" s="4">
        <v>4.7E-2</v>
      </c>
      <c r="Q5" s="4">
        <v>9.4000000000000004E-3</v>
      </c>
      <c r="R5" s="4">
        <v>3.0000000000000001E-3</v>
      </c>
      <c r="S5" s="4">
        <v>0.03</v>
      </c>
      <c r="T5" s="44" t="s">
        <v>29</v>
      </c>
      <c r="U5" s="13"/>
    </row>
    <row r="6" spans="1:21" x14ac:dyDescent="0.25">
      <c r="A6" s="14"/>
      <c r="B6" s="14"/>
      <c r="C6" s="15"/>
      <c r="D6" s="17"/>
      <c r="E6" s="16"/>
      <c r="F6" s="16"/>
      <c r="G6" s="16"/>
      <c r="H6" s="14"/>
      <c r="I6" s="14"/>
      <c r="J6" s="14"/>
      <c r="K6" s="16"/>
      <c r="L6" s="16"/>
      <c r="M6" s="16"/>
      <c r="N6" s="16"/>
      <c r="O6" s="16"/>
      <c r="P6" s="16"/>
      <c r="Q6" s="16"/>
      <c r="R6" s="16"/>
      <c r="S6" s="16"/>
      <c r="T6" s="43"/>
      <c r="U6" s="24"/>
    </row>
    <row r="7" spans="1:21" x14ac:dyDescent="0.25">
      <c r="A7" s="13"/>
      <c r="B7" s="13"/>
      <c r="C7" s="20"/>
      <c r="D7" s="18"/>
      <c r="E7" s="16"/>
      <c r="F7" s="16"/>
      <c r="G7" s="16"/>
      <c r="H7" s="24"/>
      <c r="I7" s="13"/>
      <c r="J7" s="13"/>
      <c r="K7" s="16"/>
      <c r="L7" s="16"/>
      <c r="M7" s="16"/>
      <c r="N7" s="16"/>
      <c r="O7" s="16"/>
      <c r="P7" s="16"/>
      <c r="Q7" s="16"/>
      <c r="R7" s="16"/>
      <c r="S7" s="16"/>
      <c r="T7" s="43"/>
      <c r="U7" s="24"/>
    </row>
    <row r="8" spans="1:21" x14ac:dyDescent="0.25">
      <c r="A8" s="13"/>
      <c r="B8" s="13"/>
      <c r="C8" s="13"/>
      <c r="D8" s="18"/>
      <c r="E8" s="13"/>
      <c r="F8" s="16"/>
      <c r="G8" s="16"/>
      <c r="H8" s="13"/>
      <c r="I8" s="13"/>
      <c r="J8" s="13"/>
      <c r="K8" s="16"/>
      <c r="L8" s="16"/>
      <c r="M8" s="16"/>
      <c r="N8" s="16"/>
      <c r="O8" s="16"/>
      <c r="P8" s="16"/>
      <c r="Q8" s="16"/>
      <c r="R8" s="16"/>
      <c r="S8" s="16"/>
      <c r="T8" s="43"/>
      <c r="U8" s="24"/>
    </row>
    <row r="9" spans="1:21" x14ac:dyDescent="0.25">
      <c r="A9" s="13"/>
      <c r="B9" s="13"/>
      <c r="C9" s="13"/>
      <c r="D9" s="18"/>
      <c r="E9" s="13"/>
      <c r="F9" s="16"/>
      <c r="G9" s="16"/>
      <c r="H9" s="13"/>
      <c r="I9" s="13"/>
      <c r="J9" s="13"/>
      <c r="K9" s="16"/>
      <c r="L9" s="16"/>
      <c r="M9" s="16"/>
      <c r="N9" s="16"/>
      <c r="O9" s="16"/>
      <c r="P9" s="16"/>
      <c r="Q9" s="16"/>
      <c r="R9" s="16"/>
      <c r="S9" s="16"/>
      <c r="T9" s="43"/>
      <c r="U9" s="24"/>
    </row>
    <row r="10" spans="1:21" x14ac:dyDescent="0.25">
      <c r="A10" s="13"/>
      <c r="B10" s="13"/>
      <c r="C10" s="13"/>
      <c r="D10" s="18"/>
      <c r="E10" s="13"/>
      <c r="F10" s="16"/>
      <c r="G10" s="16"/>
      <c r="H10" s="13"/>
      <c r="I10" s="13"/>
      <c r="J10" s="13"/>
      <c r="K10" s="16"/>
      <c r="L10" s="16"/>
      <c r="M10" s="16"/>
      <c r="N10" s="16"/>
      <c r="O10" s="16"/>
      <c r="P10" s="16"/>
      <c r="Q10" s="16"/>
      <c r="R10" s="16"/>
      <c r="S10" s="16"/>
      <c r="T10" s="43"/>
      <c r="U10" s="24"/>
    </row>
    <row r="11" spans="1:21" x14ac:dyDescent="0.25">
      <c r="A11" s="13"/>
      <c r="B11" s="13"/>
      <c r="C11" s="13"/>
      <c r="D11" s="18"/>
      <c r="E11" s="13"/>
      <c r="F11" s="16"/>
      <c r="G11" s="16"/>
      <c r="H11" s="13"/>
      <c r="I11" s="13"/>
      <c r="J11" s="13"/>
      <c r="K11" s="16"/>
      <c r="L11" s="16"/>
      <c r="M11" s="16"/>
      <c r="N11" s="16"/>
      <c r="O11" s="16"/>
      <c r="P11" s="16"/>
      <c r="Q11" s="16"/>
      <c r="R11" s="16"/>
      <c r="S11" s="16"/>
      <c r="T11" s="43"/>
      <c r="U11" s="24"/>
    </row>
    <row r="12" spans="1:21" x14ac:dyDescent="0.25">
      <c r="A12" s="13"/>
      <c r="B12" s="13"/>
      <c r="C12" s="13"/>
      <c r="D12" s="18"/>
      <c r="E12" s="13"/>
      <c r="F12" s="16"/>
      <c r="G12" s="16"/>
      <c r="H12" s="13"/>
      <c r="I12" s="13"/>
      <c r="J12" s="13"/>
      <c r="K12" s="16"/>
      <c r="L12" s="16"/>
      <c r="M12" s="16"/>
      <c r="N12" s="16"/>
      <c r="O12" s="16"/>
      <c r="P12" s="16"/>
      <c r="Q12" s="16"/>
      <c r="R12" s="16"/>
      <c r="S12" s="16"/>
      <c r="T12" s="43"/>
      <c r="U12" s="24"/>
    </row>
    <row r="13" spans="1:21" x14ac:dyDescent="0.25">
      <c r="A13" s="13"/>
      <c r="B13" s="13"/>
      <c r="C13" s="13"/>
      <c r="D13" s="18"/>
      <c r="E13" s="13"/>
      <c r="F13" s="16"/>
      <c r="G13" s="16"/>
      <c r="H13" s="13"/>
      <c r="I13" s="13"/>
      <c r="J13" s="13"/>
      <c r="K13" s="16"/>
      <c r="L13" s="16"/>
      <c r="M13" s="16"/>
      <c r="N13" s="16"/>
      <c r="O13" s="16"/>
      <c r="P13" s="16"/>
      <c r="Q13" s="16"/>
      <c r="R13" s="16"/>
      <c r="S13" s="16"/>
      <c r="T13" s="43"/>
      <c r="U13" s="24"/>
    </row>
    <row r="14" spans="1:21" x14ac:dyDescent="0.25">
      <c r="A14" s="13"/>
      <c r="B14" s="13"/>
      <c r="C14" s="13"/>
      <c r="D14" s="18"/>
      <c r="E14" s="13"/>
      <c r="F14" s="16"/>
      <c r="G14" s="16"/>
      <c r="H14" s="13"/>
      <c r="I14" s="13"/>
      <c r="J14" s="13"/>
      <c r="K14" s="16"/>
      <c r="L14" s="16"/>
      <c r="M14" s="16"/>
      <c r="N14" s="16"/>
      <c r="O14" s="16"/>
      <c r="P14" s="16"/>
      <c r="Q14" s="16"/>
      <c r="R14" s="16"/>
      <c r="S14" s="16"/>
      <c r="T14" s="43"/>
      <c r="U14" s="24"/>
    </row>
    <row r="15" spans="1:21" x14ac:dyDescent="0.25">
      <c r="A15" s="13"/>
      <c r="B15" s="13"/>
      <c r="C15" s="13"/>
      <c r="D15" s="18"/>
      <c r="E15" s="13"/>
      <c r="F15" s="16"/>
      <c r="G15" s="16"/>
      <c r="H15" s="13"/>
      <c r="I15" s="13"/>
      <c r="J15" s="13"/>
      <c r="K15" s="16"/>
      <c r="L15" s="16"/>
      <c r="M15" s="16"/>
      <c r="N15" s="16"/>
      <c r="O15" s="16"/>
      <c r="P15" s="16"/>
      <c r="Q15" s="16"/>
      <c r="R15" s="16"/>
      <c r="S15" s="16"/>
      <c r="T15" s="43"/>
      <c r="U15" s="24"/>
    </row>
    <row r="16" spans="1:21" x14ac:dyDescent="0.25">
      <c r="A16" s="13"/>
      <c r="B16" s="13"/>
      <c r="C16" s="13"/>
      <c r="D16" s="18"/>
      <c r="E16" s="13"/>
      <c r="F16" s="16"/>
      <c r="G16" s="16"/>
      <c r="H16" s="13"/>
      <c r="I16" s="13"/>
      <c r="J16" s="13"/>
      <c r="K16" s="16"/>
      <c r="L16" s="16"/>
      <c r="M16" s="16"/>
      <c r="N16" s="16"/>
      <c r="O16" s="16"/>
      <c r="P16" s="16"/>
      <c r="Q16" s="16"/>
      <c r="R16" s="16"/>
      <c r="S16" s="16"/>
      <c r="T16" s="43"/>
      <c r="U16" s="24"/>
    </row>
    <row r="17" spans="1:21" x14ac:dyDescent="0.25">
      <c r="A17" s="13"/>
      <c r="B17" s="13"/>
      <c r="C17" s="13"/>
      <c r="D17" s="13"/>
      <c r="E17" s="13"/>
      <c r="F17" s="16"/>
      <c r="G17" s="16"/>
      <c r="H17" s="13"/>
      <c r="I17" s="13"/>
      <c r="J17" s="13"/>
      <c r="K17" s="16"/>
      <c r="L17" s="16"/>
      <c r="M17" s="16"/>
      <c r="N17" s="16"/>
      <c r="O17" s="16"/>
      <c r="P17" s="16"/>
      <c r="Q17" s="16"/>
      <c r="R17" s="16"/>
      <c r="S17" s="16"/>
      <c r="T17" s="43"/>
      <c r="U17" s="24"/>
    </row>
    <row r="18" spans="1:21" x14ac:dyDescent="0.25">
      <c r="A18" s="13"/>
      <c r="B18" s="13"/>
      <c r="C18" s="13"/>
      <c r="D18" s="13"/>
      <c r="E18" s="13"/>
      <c r="F18" s="16"/>
      <c r="G18" s="16"/>
      <c r="H18" s="13"/>
      <c r="I18" s="13"/>
      <c r="J18" s="13"/>
      <c r="K18" s="16"/>
      <c r="L18" s="16"/>
      <c r="M18" s="16"/>
      <c r="N18" s="16"/>
      <c r="O18" s="16"/>
      <c r="P18" s="16"/>
      <c r="Q18" s="16"/>
      <c r="R18" s="16"/>
      <c r="S18" s="16"/>
      <c r="T18" s="43"/>
      <c r="U18" s="24"/>
    </row>
  </sheetData>
  <mergeCells count="10">
    <mergeCell ref="C2:S2"/>
    <mergeCell ref="A3:A5"/>
    <mergeCell ref="B3:B5"/>
    <mergeCell ref="C3:C5"/>
    <mergeCell ref="D3:D5"/>
    <mergeCell ref="E3:E5"/>
    <mergeCell ref="F3:J3"/>
    <mergeCell ref="K3:K5"/>
    <mergeCell ref="L3:U3"/>
    <mergeCell ref="S4:T4"/>
  </mergeCells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 EXPL</vt:lpstr>
      <vt:lpstr>SUELDOS Y APORTES</vt:lpstr>
      <vt:lpstr>SUELDOS</vt:lpstr>
      <vt:lpstr>SUELDOS Y CONTR</vt:lpstr>
      <vt:lpstr>Cont Pat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2023-06-02T12:57:17Z</cp:lastPrinted>
  <dcterms:created xsi:type="dcterms:W3CDTF">2022-08-17T10:48:29Z</dcterms:created>
  <dcterms:modified xsi:type="dcterms:W3CDTF">2025-11-03T23:02:12Z</dcterms:modified>
</cp:coreProperties>
</file>