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240" yWindow="30" windowWidth="2115" windowHeight="6975" activeTab="1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12" i="2" l="1"/>
  <c r="E10" i="2" l="1"/>
  <c r="D10" i="2"/>
  <c r="G10" i="2" s="1"/>
  <c r="C10" i="2"/>
  <c r="G6" i="2"/>
  <c r="J9" i="2" s="1"/>
  <c r="G21" i="1"/>
  <c r="F21" i="1"/>
  <c r="E21" i="1"/>
  <c r="F32" i="1"/>
  <c r="F35" i="1"/>
  <c r="I7" i="1" l="1"/>
  <c r="J7" i="1"/>
  <c r="D8" i="1"/>
  <c r="F8" i="1"/>
  <c r="G8" i="1"/>
  <c r="E8" i="1"/>
  <c r="E13" i="1"/>
  <c r="E9" i="1" s="1"/>
  <c r="D9" i="1"/>
  <c r="D21" i="1" l="1"/>
  <c r="J21" i="1" s="1"/>
  <c r="D23" i="1"/>
  <c r="D15" i="1"/>
  <c r="E23" i="1"/>
  <c r="E11" i="1"/>
  <c r="E10" i="1"/>
  <c r="E15" i="1"/>
  <c r="J8" i="1"/>
  <c r="K15" i="1" s="1"/>
  <c r="I8" i="1"/>
  <c r="F13" i="1"/>
  <c r="D26" i="1" l="1"/>
  <c r="D25" i="1"/>
  <c r="E25" i="1"/>
  <c r="E26" i="1"/>
  <c r="F9" i="1"/>
  <c r="F23" i="1" s="1"/>
  <c r="J23" i="1" s="1"/>
  <c r="G13" i="1"/>
  <c r="G9" i="1" s="1"/>
  <c r="G23" i="1" s="1"/>
  <c r="F26" i="1" l="1"/>
  <c r="F25" i="1"/>
  <c r="I25" i="1" s="1"/>
  <c r="G25" i="1"/>
  <c r="G26" i="1"/>
  <c r="I26" i="1" s="1"/>
  <c r="G10" i="1"/>
  <c r="G15" i="1"/>
  <c r="F15" i="1"/>
  <c r="I15" i="1" s="1"/>
  <c r="I9" i="1"/>
  <c r="F10" i="1"/>
  <c r="J9" i="1"/>
</calcChain>
</file>

<file path=xl/sharedStrings.xml><?xml version="1.0" encoding="utf-8"?>
<sst xmlns="http://schemas.openxmlformats.org/spreadsheetml/2006/main" count="23" uniqueCount="21">
  <si>
    <t>tasa</t>
  </si>
  <si>
    <t>infla</t>
  </si>
  <si>
    <t>VAN</t>
  </si>
  <si>
    <t>TIR</t>
  </si>
  <si>
    <t>Con inflacion</t>
  </si>
  <si>
    <t>http://es.slideshare.net/stefhaniebecerraguevara/estrategias-del-marketing</t>
  </si>
  <si>
    <t>TIRcorr=(1+ TIRreal )*(1+inflación)-1</t>
  </si>
  <si>
    <t>sin inflacion</t>
  </si>
  <si>
    <t>con inf</t>
  </si>
  <si>
    <t>inflacion</t>
  </si>
  <si>
    <t>TIR Corriente=</t>
  </si>
  <si>
    <t>Tir Real=</t>
  </si>
  <si>
    <t>TIRreal=</t>
  </si>
  <si>
    <t xml:space="preserve"> -1+ ((1+TIRc)/(1+inf))</t>
  </si>
  <si>
    <r>
      <t>TIR Corriente=(1+</t>
    </r>
    <r>
      <rPr>
        <sz val="11"/>
        <color rgb="FFFF0000"/>
        <rFont val="Calibri"/>
        <family val="2"/>
        <scheme val="minor"/>
      </rPr>
      <t>6,6%</t>
    </r>
    <r>
      <rPr>
        <sz val="11"/>
        <color theme="1"/>
        <rFont val="Calibri"/>
        <family val="2"/>
        <scheme val="minor"/>
      </rPr>
      <t>)*(1+0,08)-1</t>
    </r>
  </si>
  <si>
    <t>http://www.esan.edu.pe/conexion/bloggers/reflexiones-economicas-y-financieras/2013/05/efecto-evaluacion-inversiones-inflacion/</t>
  </si>
  <si>
    <t>TIR real</t>
  </si>
  <si>
    <t>TIR corriente</t>
  </si>
  <si>
    <t>Real = nominal – inflación</t>
  </si>
  <si>
    <r>
      <t>Real =</t>
    </r>
    <r>
      <rPr>
        <sz val="18"/>
        <color rgb="FFFF0000"/>
        <rFont val="Arial"/>
        <family val="2"/>
      </rPr>
      <t>corriente</t>
    </r>
    <r>
      <rPr>
        <sz val="18"/>
        <color rgb="FF04067B"/>
        <rFont val="Arial"/>
        <family val="2"/>
      </rPr>
      <t xml:space="preserve"> – inflación</t>
    </r>
  </si>
  <si>
    <t>&lt;----cambiar 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</si>
</sst>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04067B"/>
      <name val="Arial"/>
      <family val="2"/>
    </font>
    <font>
      <sz val="18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9" fontId="0" fillId="0" borderId="0" xfId="2" applyFont="1"/>
    <xf numFmtId="164" fontId="0" fillId="0" borderId="0" xfId="0" applyNumberFormat="1"/>
    <xf numFmtId="44" fontId="0" fillId="0" borderId="0" xfId="1" applyFont="1"/>
    <xf numFmtId="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44" fontId="0" fillId="2" borderId="0" xfId="1" applyFont="1" applyFill="1"/>
    <xf numFmtId="8" fontId="0" fillId="2" borderId="0" xfId="0" applyNumberFormat="1" applyFill="1"/>
    <xf numFmtId="0" fontId="0" fillId="3" borderId="0" xfId="0" applyFill="1"/>
    <xf numFmtId="44" fontId="0" fillId="3" borderId="0" xfId="1" applyFont="1" applyFill="1"/>
    <xf numFmtId="8" fontId="0" fillId="3" borderId="0" xfId="0" applyNumberFormat="1" applyFill="1"/>
    <xf numFmtId="10" fontId="0" fillId="0" borderId="0" xfId="2" applyNumberFormat="1" applyFont="1"/>
    <xf numFmtId="44" fontId="0" fillId="0" borderId="0" xfId="0" applyNumberFormat="1"/>
    <xf numFmtId="8" fontId="0" fillId="0" borderId="0" xfId="0" applyNumberFormat="1"/>
    <xf numFmtId="0" fontId="3" fillId="2" borderId="1" xfId="0" applyFont="1" applyFill="1" applyBorder="1" applyAlignment="1">
      <alignment horizontal="center"/>
    </xf>
    <xf numFmtId="44" fontId="0" fillId="0" borderId="1" xfId="1" applyFont="1" applyBorder="1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44" fontId="0" fillId="0" borderId="1" xfId="0" applyNumberFormat="1" applyBorder="1"/>
    <xf numFmtId="10" fontId="0" fillId="4" borderId="0" xfId="0" applyNumberFormat="1" applyFill="1" applyAlignment="1">
      <alignment horizontal="center"/>
    </xf>
    <xf numFmtId="10" fontId="0" fillId="6" borderId="0" xfId="2" applyNumberFormat="1" applyFont="1" applyFill="1"/>
    <xf numFmtId="10" fontId="0" fillId="2" borderId="0" xfId="2" applyNumberFormat="1" applyFont="1" applyFill="1"/>
    <xf numFmtId="0" fontId="5" fillId="0" borderId="0" xfId="0" applyFont="1"/>
    <xf numFmtId="9" fontId="8" fillId="5" borderId="0" xfId="2" applyFont="1" applyFill="1" applyAlignment="1">
      <alignment horizontal="center"/>
    </xf>
    <xf numFmtId="0" fontId="8" fillId="7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3</xdr:row>
      <xdr:rowOff>19050</xdr:rowOff>
    </xdr:from>
    <xdr:to>
      <xdr:col>11</xdr:col>
      <xdr:colOff>542925</xdr:colOff>
      <xdr:row>5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590550"/>
          <a:ext cx="3333750" cy="361950"/>
        </a:xfrm>
        <a:prstGeom prst="rect">
          <a:avLst/>
        </a:prstGeom>
        <a:noFill/>
        <a:ln>
          <a:solidFill>
            <a:schemeClr val="accent1">
              <a:alpha val="9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opLeftCell="A19" workbookViewId="0">
      <selection activeCell="F32" sqref="F32"/>
    </sheetView>
  </sheetViews>
  <sheetFormatPr baseColWidth="10" defaultRowHeight="15" x14ac:dyDescent="0.25"/>
  <sheetData>
    <row r="2" spans="2:11" x14ac:dyDescent="0.25">
      <c r="E2" t="s">
        <v>0</v>
      </c>
      <c r="F2" s="1">
        <v>0.15</v>
      </c>
      <c r="I2" s="4"/>
    </row>
    <row r="3" spans="2:11" x14ac:dyDescent="0.25">
      <c r="E3" t="s">
        <v>1</v>
      </c>
      <c r="F3" s="1">
        <v>0.1</v>
      </c>
    </row>
    <row r="6" spans="2:11" x14ac:dyDescent="0.25">
      <c r="E6" s="6">
        <v>1</v>
      </c>
      <c r="F6" s="6">
        <v>2</v>
      </c>
      <c r="G6" s="6">
        <v>3</v>
      </c>
      <c r="I6" s="5" t="s">
        <v>2</v>
      </c>
      <c r="J6" s="5" t="s">
        <v>3</v>
      </c>
    </row>
    <row r="7" spans="2:11" x14ac:dyDescent="0.25">
      <c r="D7" s="7">
        <v>-3000</v>
      </c>
      <c r="E7" s="8">
        <v>1500</v>
      </c>
      <c r="F7" s="8">
        <v>2500</v>
      </c>
      <c r="G7" s="8">
        <v>3000</v>
      </c>
      <c r="H7" s="7"/>
      <c r="I7" s="9">
        <f>NPV(F2,E7:G7)+D7</f>
        <v>2167.2556916248868</v>
      </c>
      <c r="J7" s="4">
        <f>IRR(D7:G7)</f>
        <v>0.49999999999999378</v>
      </c>
    </row>
    <row r="8" spans="2:11" x14ac:dyDescent="0.25">
      <c r="D8" s="7">
        <f>D7</f>
        <v>-3000</v>
      </c>
      <c r="E8" s="8">
        <f>PV($F$2,E6,,-E7)</f>
        <v>1304.3478260869567</v>
      </c>
      <c r="F8" s="8">
        <f t="shared" ref="F8:G8" si="0">PV($F$2,F6,,-F7)</f>
        <v>1890.3591682419662</v>
      </c>
      <c r="G8" s="8">
        <f t="shared" si="0"/>
        <v>1972.5486972959652</v>
      </c>
      <c r="H8" s="7"/>
      <c r="I8" s="9">
        <f>SUM(D8:H8)</f>
        <v>2167.2556916248882</v>
      </c>
      <c r="J8" s="4">
        <f>IRR(D8:G8)</f>
        <v>0.30434782608616695</v>
      </c>
    </row>
    <row r="9" spans="2:11" x14ac:dyDescent="0.25">
      <c r="B9" s="27" t="s">
        <v>4</v>
      </c>
      <c r="C9" s="27"/>
      <c r="D9" s="10">
        <f>D7</f>
        <v>-3000</v>
      </c>
      <c r="E9" s="11">
        <f>E7/E13</f>
        <v>1185.7707509881425</v>
      </c>
      <c r="F9" s="11">
        <f t="shared" ref="F9:G9" si="1">F7/F13</f>
        <v>1562.2803043322035</v>
      </c>
      <c r="G9" s="11">
        <f t="shared" si="1"/>
        <v>1482.0050317775845</v>
      </c>
      <c r="H9" s="10"/>
      <c r="I9" s="12">
        <f>SUM(D9:H9)</f>
        <v>1230.0560870979305</v>
      </c>
      <c r="J9" s="4">
        <f>IRR(D9:G9)</f>
        <v>0.18577075098814233</v>
      </c>
    </row>
    <row r="10" spans="2:11" x14ac:dyDescent="0.25">
      <c r="D10">
        <v>-3000</v>
      </c>
      <c r="E10" s="3">
        <f>E9*(1+$F$3)</f>
        <v>1304.3478260869567</v>
      </c>
      <c r="F10" s="3">
        <f>F9*(1+$F$3)*(1+$F$3)</f>
        <v>1890.3591682419665</v>
      </c>
      <c r="G10" s="3">
        <f>G9*(1+$F$3)*(1+$F$3)*(1+$F$3)</f>
        <v>1972.5486972959652</v>
      </c>
    </row>
    <row r="11" spans="2:11" x14ac:dyDescent="0.25">
      <c r="E11" s="14">
        <f>E9*1.1</f>
        <v>1304.3478260869567</v>
      </c>
    </row>
    <row r="13" spans="2:11" x14ac:dyDescent="0.25">
      <c r="E13" s="2">
        <f>(1+F2)*(1+F3)</f>
        <v>1.2649999999999999</v>
      </c>
      <c r="F13" s="2">
        <f>E13*E13</f>
        <v>1.6002249999999998</v>
      </c>
      <c r="G13" s="2">
        <f>F13*E13</f>
        <v>2.0242846249999995</v>
      </c>
    </row>
    <row r="14" spans="2:11" x14ac:dyDescent="0.25">
      <c r="J14" s="4"/>
    </row>
    <row r="15" spans="2:11" x14ac:dyDescent="0.25">
      <c r="D15" s="11">
        <f>D9</f>
        <v>-3000</v>
      </c>
      <c r="E15" s="11">
        <f t="shared" ref="E15:G15" si="2">E9</f>
        <v>1185.7707509881425</v>
      </c>
      <c r="F15" s="11">
        <f t="shared" si="2"/>
        <v>1562.2803043322035</v>
      </c>
      <c r="G15" s="11">
        <f t="shared" si="2"/>
        <v>1482.0050317775845</v>
      </c>
      <c r="I15" s="9">
        <f>NPV(J15,E15:G15)+D15</f>
        <v>-697.47078918964735</v>
      </c>
      <c r="J15" s="13">
        <v>0.36099999999999999</v>
      </c>
      <c r="K15" s="4">
        <f>J7-J8</f>
        <v>0.19565217391382683</v>
      </c>
    </row>
    <row r="16" spans="2:11" x14ac:dyDescent="0.25">
      <c r="D16" s="11"/>
      <c r="E16" s="11"/>
      <c r="F16" s="11"/>
      <c r="G16" s="11"/>
    </row>
    <row r="19" spans="2:10" x14ac:dyDescent="0.25">
      <c r="D19" t="s">
        <v>5</v>
      </c>
    </row>
    <row r="21" spans="2:10" x14ac:dyDescent="0.25">
      <c r="B21" s="27" t="s">
        <v>4</v>
      </c>
      <c r="C21" s="27"/>
      <c r="D21" s="8">
        <f>D9</f>
        <v>-3000</v>
      </c>
      <c r="E21" s="8">
        <f>(E7*(1+F3))/(1+F2)*(1+F3)</f>
        <v>1578.2608695652179</v>
      </c>
      <c r="F21" s="8">
        <f>(E7*(1+F3)*(1+F3))/(1+F2)*(1+F2)*(1+F3)*(1+F3)</f>
        <v>2196.150000000001</v>
      </c>
      <c r="G21" s="8">
        <f>(E7*(1+F3)*(1+F3)*(1+F3))/(1+F2)*(1+F2)*(1+F2)*(1+F3)*(1+F3)*(1+F3)</f>
        <v>3055.9427250000017</v>
      </c>
      <c r="J21" s="4">
        <f>IRR(D21:G21)</f>
        <v>0.48294179024892081</v>
      </c>
    </row>
    <row r="23" spans="2:10" x14ac:dyDescent="0.25">
      <c r="D23" s="11">
        <f>D9</f>
        <v>-3000</v>
      </c>
      <c r="E23" s="11">
        <f t="shared" ref="E23:G23" si="3">E9</f>
        <v>1185.7707509881425</v>
      </c>
      <c r="F23" s="11">
        <f t="shared" si="3"/>
        <v>1562.2803043322035</v>
      </c>
      <c r="G23" s="11">
        <f t="shared" si="3"/>
        <v>1482.0050317775845</v>
      </c>
      <c r="J23" s="4">
        <f>IRR(D23:G23)</f>
        <v>0.18577075098814233</v>
      </c>
    </row>
    <row r="25" spans="2:10" x14ac:dyDescent="0.25">
      <c r="D25" s="14">
        <f>D23</f>
        <v>-3000</v>
      </c>
      <c r="E25" s="15">
        <f>FV($F$3,2,,-E23)</f>
        <v>1434.7826086956527</v>
      </c>
      <c r="F25" s="15">
        <f>FV($F$3,1,,-F23)</f>
        <v>1718.508334765424</v>
      </c>
      <c r="G25" s="15">
        <f>FV($F$3,0,,-G23)</f>
        <v>1482.0050317775845</v>
      </c>
      <c r="I25" s="14">
        <f>SUM(D25:H25)</f>
        <v>1635.2959752386612</v>
      </c>
    </row>
    <row r="26" spans="2:10" x14ac:dyDescent="0.25">
      <c r="D26" s="14">
        <f>D23</f>
        <v>-3000</v>
      </c>
      <c r="E26" s="14">
        <f>E23*1.1*1.1*1.1*1.1</f>
        <v>1736.0869565217399</v>
      </c>
      <c r="F26" s="14">
        <f>F23*1.1*1.1*1.1</f>
        <v>2079.3950850661631</v>
      </c>
      <c r="G26" s="14">
        <f>G23*1.1</f>
        <v>1630.205534955343</v>
      </c>
      <c r="I26" s="14">
        <f>SUM(D26:H26)</f>
        <v>2445.687576543246</v>
      </c>
    </row>
    <row r="30" spans="2:10" x14ac:dyDescent="0.25">
      <c r="E30" t="s">
        <v>6</v>
      </c>
    </row>
    <row r="32" spans="2:10" x14ac:dyDescent="0.25">
      <c r="E32">
        <v>50</v>
      </c>
      <c r="F32" s="13">
        <f>(1+0.5)*(1+0.1)-1</f>
        <v>0.65000000000000013</v>
      </c>
    </row>
    <row r="35" spans="6:6" x14ac:dyDescent="0.25">
      <c r="F35" s="13">
        <f>(1+0.066)*(1+0.08)-1</f>
        <v>0.15128000000000008</v>
      </c>
    </row>
  </sheetData>
  <mergeCells count="2">
    <mergeCell ref="B9:C9"/>
    <mergeCell ref="B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2" workbookViewId="0">
      <selection activeCell="B14" sqref="B14"/>
    </sheetView>
  </sheetViews>
  <sheetFormatPr baseColWidth="10" defaultRowHeight="15" x14ac:dyDescent="0.25"/>
  <cols>
    <col min="9" max="9" width="13.42578125" customWidth="1"/>
    <col min="10" max="10" width="11.85546875" bestFit="1" customWidth="1"/>
  </cols>
  <sheetData>
    <row r="1" spans="1:10" x14ac:dyDescent="0.25">
      <c r="E1" s="19" t="s">
        <v>9</v>
      </c>
    </row>
    <row r="2" spans="1:10" x14ac:dyDescent="0.25">
      <c r="D2" s="24" t="s">
        <v>9</v>
      </c>
      <c r="E2" s="25">
        <v>0.08</v>
      </c>
      <c r="F2" s="26" t="s">
        <v>20</v>
      </c>
      <c r="G2" s="26"/>
      <c r="H2" s="26"/>
    </row>
    <row r="5" spans="1:10" x14ac:dyDescent="0.25">
      <c r="C5" s="16">
        <v>0</v>
      </c>
      <c r="D5" s="16">
        <v>1</v>
      </c>
      <c r="E5" s="16">
        <v>2</v>
      </c>
      <c r="G5" s="18" t="s">
        <v>16</v>
      </c>
    </row>
    <row r="6" spans="1:10" x14ac:dyDescent="0.25">
      <c r="A6" t="s">
        <v>7</v>
      </c>
      <c r="C6" s="17">
        <v>-1400</v>
      </c>
      <c r="D6" s="17">
        <v>770</v>
      </c>
      <c r="E6" s="17">
        <v>770</v>
      </c>
      <c r="G6" s="21">
        <f>IRR(C6:E6)</f>
        <v>6.5964600977818089E-2</v>
      </c>
    </row>
    <row r="8" spans="1:10" x14ac:dyDescent="0.25">
      <c r="I8" t="s">
        <v>14</v>
      </c>
    </row>
    <row r="9" spans="1:10" x14ac:dyDescent="0.25">
      <c r="A9" t="s">
        <v>8</v>
      </c>
      <c r="C9" s="16">
        <v>0</v>
      </c>
      <c r="D9" s="16">
        <v>1</v>
      </c>
      <c r="E9" s="16">
        <v>2</v>
      </c>
      <c r="G9" s="18" t="s">
        <v>17</v>
      </c>
      <c r="I9" t="s">
        <v>10</v>
      </c>
      <c r="J9" s="22">
        <f>(1+G6)*(1+E2)-1</f>
        <v>0.1512417690560437</v>
      </c>
    </row>
    <row r="10" spans="1:10" x14ac:dyDescent="0.25">
      <c r="C10" s="20">
        <f>C6</f>
        <v>-1400</v>
      </c>
      <c r="D10" s="20">
        <f>D6* (1+E2)</f>
        <v>831.6</v>
      </c>
      <c r="E10" s="20">
        <f>E6*(1+E2)*(1+E2)</f>
        <v>898.12800000000004</v>
      </c>
      <c r="G10" s="21">
        <f>IRR(C10:E10)</f>
        <v>0.15124176905603415</v>
      </c>
    </row>
    <row r="11" spans="1:10" x14ac:dyDescent="0.25">
      <c r="I11" t="s">
        <v>12</v>
      </c>
      <c r="J11" t="s">
        <v>13</v>
      </c>
    </row>
    <row r="12" spans="1:10" x14ac:dyDescent="0.25">
      <c r="I12" t="s">
        <v>11</v>
      </c>
      <c r="J12" s="23">
        <f>-1+((J9+1)/(1+E2))</f>
        <v>6.5964600977818089E-2</v>
      </c>
    </row>
    <row r="14" spans="1:10" x14ac:dyDescent="0.25">
      <c r="B14" t="s">
        <v>15</v>
      </c>
    </row>
    <row r="17" spans="6:9" ht="35.25" customHeight="1" x14ac:dyDescent="0.25">
      <c r="F17" s="28" t="s">
        <v>18</v>
      </c>
      <c r="G17" s="28"/>
      <c r="H17" s="28"/>
      <c r="I17" s="28"/>
    </row>
    <row r="18" spans="6:9" ht="23.25" x14ac:dyDescent="0.25">
      <c r="F18" s="28" t="s">
        <v>19</v>
      </c>
      <c r="G18" s="28"/>
      <c r="H18" s="28"/>
      <c r="I18" s="28"/>
    </row>
  </sheetData>
  <mergeCells count="2">
    <mergeCell ref="F17:I17"/>
    <mergeCell ref="F18:I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2016-05-16T20:51:22Z</dcterms:created>
  <dcterms:modified xsi:type="dcterms:W3CDTF">2018-11-02T11:48:26Z</dcterms:modified>
</cp:coreProperties>
</file>